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408" windowWidth="23040" windowHeight="8988" tabRatio="637"/>
  </bookViews>
  <sheets>
    <sheet name="СС (УР)" sheetId="9" r:id="rId1"/>
    <sheet name="СС (ТР)" sheetId="14" r:id="rId2"/>
    <sheet name="СК (УР)" sheetId="10" r:id="rId3"/>
    <sheet name="ШК (УР)" sheetId="12" r:id="rId4"/>
    <sheet name="ШФ" sheetId="8" r:id="rId5"/>
    <sheet name="МП" sheetId="2" r:id="rId6"/>
    <sheet name="СГ (СП)" sheetId="15" r:id="rId7"/>
    <sheet name="СГ (ФЭ)" sheetId="3" r:id="rId8"/>
    <sheet name="УЛ (ЗС)" sheetId="4" r:id="rId9"/>
    <sheet name="УЛ (Ф)" sheetId="16" r:id="rId10"/>
  </sheets>
  <calcPr calcId="152511" refMode="R1C1"/>
</workbook>
</file>

<file path=xl/calcChain.xml><?xml version="1.0" encoding="utf-8"?>
<calcChain xmlns="http://schemas.openxmlformats.org/spreadsheetml/2006/main">
  <c r="H14" i="12" l="1"/>
  <c r="G14" i="4"/>
  <c r="H14" i="4" s="1"/>
  <c r="G13" i="4"/>
  <c r="H13" i="4" s="1"/>
  <c r="G14" i="15"/>
  <c r="G14" i="2"/>
  <c r="G15" i="2"/>
  <c r="H13" i="10"/>
  <c r="H13" i="14"/>
  <c r="H13" i="9"/>
  <c r="B13" i="3"/>
  <c r="G13" i="15"/>
  <c r="E17" i="8" l="1"/>
  <c r="P17" i="8" s="1"/>
  <c r="Q17" i="8" s="1"/>
  <c r="O17" i="8"/>
  <c r="F17" i="8" l="1"/>
  <c r="G17" i="8" s="1"/>
</calcChain>
</file>

<file path=xl/sharedStrings.xml><?xml version="1.0" encoding="utf-8"?>
<sst xmlns="http://schemas.openxmlformats.org/spreadsheetml/2006/main" count="272" uniqueCount="162">
  <si>
    <t>- Пример расчета:</t>
  </si>
  <si>
    <t>- Формула расчета:</t>
  </si>
  <si>
    <t>- Примечание:</t>
  </si>
  <si>
    <t xml:space="preserve">Наименование </t>
  </si>
  <si>
    <t>Наименование шурупа</t>
  </si>
  <si>
    <t>RAL</t>
  </si>
  <si>
    <t>Кол-во шурупов, шт</t>
  </si>
  <si>
    <t>S-CD65C5.5x130</t>
  </si>
  <si>
    <t>S-CD65C5.5x190</t>
  </si>
  <si>
    <t>Кол-во ленты, рулон</t>
  </si>
  <si>
    <t xml:space="preserve">Лента поставляется в рулонах по 5 метров в каждом. После получения общего количества рулонов производится расчет в п.м., по которому и происходит заказ. </t>
  </si>
  <si>
    <t>Элемент</t>
  </si>
  <si>
    <t>Рисунок</t>
  </si>
  <si>
    <t>Длина по факту, п.м.</t>
  </si>
  <si>
    <t>Длина эл-та</t>
  </si>
  <si>
    <t>Кол-во, шт</t>
  </si>
  <si>
    <t>Длина общая, п.м.</t>
  </si>
  <si>
    <t>Развертка</t>
  </si>
  <si>
    <t>Длина развертки</t>
  </si>
  <si>
    <t>Крепеж, шт</t>
  </si>
  <si>
    <t>Кол-во пены, баллон</t>
  </si>
  <si>
    <t>RAL определяется от наружного цвета кровельной сэндвич-панели. А также по желанию заказчика.</t>
  </si>
  <si>
    <t>Рисунок 1</t>
  </si>
  <si>
    <t>Рисунок 2</t>
  </si>
  <si>
    <t>Рисунок 3</t>
  </si>
  <si>
    <t>Количество (6) определяется следующим образом: длина элементов по факту, т.е размеры, снятые по чертежу (4), деленные на длину элемента (5).</t>
  </si>
  <si>
    <t>ФЭ-1</t>
  </si>
  <si>
    <t>Определение длины шурупов для стеновых сэндвич-панелей:</t>
  </si>
  <si>
    <t>Определение длины шурупов для кровельной сэндвич-панелей:</t>
  </si>
  <si>
    <t>S-MD51Z 4,8x19</t>
  </si>
  <si>
    <t>Добавляем 10% на неучтенные расходы (например, брак или утеря шурупов).</t>
  </si>
  <si>
    <t>(то есть ее объем после расширения) — чем холоднее, тем этот показатель ниже.</t>
  </si>
  <si>
    <t xml:space="preserve">Пена делится на:  </t>
  </si>
  <si>
    <t>что позволяет проникать даже в самые труднодоступные места;</t>
  </si>
  <si>
    <t>Нижняя граница температуры обрабатываемой поверхности составляет -10 градусов, верхняя около +40. Она отлично выдерживает изменения температуры от -5 до +40˚С.</t>
  </si>
  <si>
    <t xml:space="preserve">По сезонным показателям бывает: </t>
  </si>
  <si>
    <t>Формула (по приведенному расчету)</t>
  </si>
  <si>
    <t>Добавляем 10% на неучтенные расходы (например, брак или утеря шурупов);</t>
  </si>
  <si>
    <r>
      <t>Общая площадь заказа,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</si>
  <si>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Силиконовые герметики бывают следующих видов:</t>
  </si>
  <si>
    <t>Но стыки батарей нужно герметизировать только с применением хомута, который можно заменить нитью, обработанной этим же герметиком;</t>
  </si>
  <si>
    <t>на него как морилка (то есть пропитывает), что помогает надолго сохранить древесину;</t>
  </si>
  <si>
    <t xml:space="preserve">Например:  </t>
  </si>
  <si>
    <r>
      <rPr>
        <i/>
        <sz val="10"/>
        <color rgb="FFFF0000"/>
        <rFont val="Times New Roman"/>
        <family val="1"/>
        <charset val="204"/>
      </rPr>
      <t>b+50 мм.</t>
    </r>
    <r>
      <rPr>
        <i/>
        <sz val="10"/>
        <rFont val="Times New Roman"/>
        <family val="1"/>
        <charset val="204"/>
      </rPr>
      <t>, где</t>
    </r>
  </si>
  <si>
    <t xml:space="preserve">Расчет: </t>
  </si>
  <si>
    <t>80+50=130 мм.</t>
  </si>
  <si>
    <t xml:space="preserve">Например: </t>
  </si>
  <si>
    <r>
      <rPr>
        <i/>
        <sz val="10"/>
        <color rgb="FFFF0000"/>
        <rFont val="Times New Roman"/>
        <family val="1"/>
        <charset val="204"/>
      </rPr>
      <t>b+50+40 мм.</t>
    </r>
    <r>
      <rPr>
        <i/>
        <sz val="10"/>
        <rFont val="Times New Roman"/>
        <family val="1"/>
        <charset val="204"/>
      </rPr>
      <t>, где</t>
    </r>
  </si>
  <si>
    <t>Расчет:</t>
  </si>
  <si>
    <t>100+50+40=190 мм.</t>
  </si>
  <si>
    <t>- Подробный разбор расчета:</t>
  </si>
  <si>
    <t>Кол-во герметика, баллон</t>
  </si>
  <si>
    <t>Кол-во шурупов, шт.</t>
  </si>
  <si>
    <t>RAL определяется в зависимости от цвета стеновой/кровельной сэндвич-панели и места нахождения элемента (внутри/снаружи здания). А также по желанию заказчика.</t>
  </si>
  <si>
    <t>Формула по приведенному расчету</t>
  </si>
  <si>
    <t xml:space="preserve">ОКРВВЕРХ(D15/E15;1)*E15*8;
ОКРВВЕРХ(P16*1,1;100)
</t>
  </si>
  <si>
    <t>Общая длина (7) определяется исходя из длины элемента (5) и количества фасонных элементов (6).</t>
  </si>
  <si>
    <t>Кол. после округления</t>
  </si>
  <si>
    <t>4. Шурупы для фасонных элементов:</t>
  </si>
  <si>
    <t>берется лента шириной в 40 мм. (т.е. делим толщину панели делим пополам). На кровельную панель в 100 мм. подходит лента шириной</t>
  </si>
  <si>
    <t>Уплотнительная лента подразделяется по ширине и зависит от толщины самой сэндвич-панели, например, на стеновую панель в 80 мм.</t>
  </si>
  <si>
    <r>
      <rPr>
        <i/>
        <sz val="10"/>
        <rFont val="Times New Roman"/>
        <family val="1"/>
        <charset val="204"/>
      </rPr>
      <t xml:space="preserve">1. Нейтральные: </t>
    </r>
    <r>
      <rPr>
        <sz val="10"/>
        <rFont val="Times New Roman"/>
        <family val="1"/>
        <charset val="204"/>
      </rPr>
      <t>"легко идут на контакт" с металлом. После высыхания- растягиваются до 250% или восстанавливают первоначальную форму в виде обычной гибкой резиновой прокладки;</t>
    </r>
  </si>
  <si>
    <r>
      <rPr>
        <i/>
        <sz val="10"/>
        <rFont val="Times New Roman"/>
        <family val="1"/>
        <charset val="204"/>
      </rPr>
      <t>3. Кислотные (уксусные, ацетатные):</t>
    </r>
    <r>
      <rPr>
        <sz val="10"/>
        <rFont val="Times New Roman"/>
        <family val="1"/>
        <charset val="204"/>
      </rPr>
      <t xml:space="preserve"> Неприятный резкий запах, исчезающий только при полном высыхании. Нельзя использовать с металлическими конструкциями (гарантировано появление ржавчины). </t>
    </r>
  </si>
  <si>
    <r>
      <rPr>
        <i/>
        <sz val="10"/>
        <rFont val="Times New Roman"/>
        <family val="1"/>
        <charset val="204"/>
      </rPr>
      <t>1. Профессиональную:</t>
    </r>
    <r>
      <rPr>
        <sz val="10"/>
        <rFont val="Times New Roman"/>
        <family val="1"/>
        <charset val="204"/>
      </rPr>
      <t xml:space="preserve"> предназначена для выполнения большого объема работ. Баллон снабжается монтажным пистолетом с длинным металлическим стволом,</t>
    </r>
  </si>
  <si>
    <r>
      <rPr>
        <i/>
        <sz val="10"/>
        <rFont val="Times New Roman"/>
        <family val="1"/>
        <charset val="204"/>
      </rPr>
      <t>1. Летней</t>
    </r>
    <r>
      <rPr>
        <sz val="10"/>
        <rFont val="Times New Roman"/>
        <family val="1"/>
        <charset val="204"/>
      </rPr>
      <t>: Температурный диапазон летней пены составляет примерно от +5 до +35 градусов. В отдельных случаях эти показатели могут варьироваться;</t>
    </r>
  </si>
  <si>
    <r>
      <rPr>
        <i/>
        <sz val="10"/>
        <rFont val="Times New Roman"/>
        <family val="1"/>
        <charset val="204"/>
      </rPr>
      <t>2. Зимней:</t>
    </r>
    <r>
      <rPr>
        <sz val="10"/>
        <rFont val="Times New Roman"/>
        <family val="1"/>
        <charset val="204"/>
      </rPr>
      <t xml:space="preserve"> можно наносить на поверхность, если ее температура от -15 до +35 градусов. При этом надо помнить о том, что температура окружающего воздуха влияет на выход пены</t>
    </r>
  </si>
  <si>
    <r>
      <t xml:space="preserve">3. Всесезонной: </t>
    </r>
    <r>
      <rPr>
        <sz val="10"/>
        <rFont val="Times New Roman"/>
        <family val="1"/>
        <charset val="204"/>
      </rPr>
      <t>она сравнительно недавно появилась на рынке строительных материалов и подходит для более широкого температурного диапазона по сравнению с ее предшественницами</t>
    </r>
  </si>
  <si>
    <r>
      <rPr>
        <i/>
        <sz val="10"/>
        <rFont val="Times New Roman"/>
        <family val="1"/>
        <charset val="204"/>
      </rPr>
      <t xml:space="preserve">1. Самый маленький объем </t>
    </r>
    <r>
      <rPr>
        <sz val="10"/>
        <rFont val="Times New Roman"/>
        <family val="1"/>
        <charset val="204"/>
      </rPr>
      <t>— 300 мл, что соответствует выходу пены до 30 л.</t>
    </r>
  </si>
  <si>
    <r>
      <t xml:space="preserve">2. </t>
    </r>
    <r>
      <rPr>
        <i/>
        <sz val="10"/>
        <rFont val="Times New Roman"/>
        <family val="1"/>
        <charset val="204"/>
      </rPr>
      <t xml:space="preserve">Средний объем — </t>
    </r>
    <r>
      <rPr>
        <sz val="10"/>
        <rFont val="Times New Roman"/>
        <family val="1"/>
        <charset val="204"/>
      </rPr>
      <t xml:space="preserve">500 мл с выходом пены около 40 л. </t>
    </r>
  </si>
  <si>
    <r>
      <t>3. С</t>
    </r>
    <r>
      <rPr>
        <i/>
        <sz val="10"/>
        <rFont val="Times New Roman"/>
        <family val="1"/>
        <charset val="204"/>
      </rPr>
      <t>амый большой объем</t>
    </r>
    <r>
      <rPr>
        <sz val="10"/>
        <rFont val="Times New Roman"/>
        <family val="1"/>
        <charset val="204"/>
      </rPr>
      <t xml:space="preserve"> — 750 мл с выходом пены до 50 л в среднем.</t>
    </r>
  </si>
  <si>
    <t>RAL определяется от наружного/внутреннего цвета сэндвич-панели, в зависимости от того, куда происходит крепление (внутри или снаружи здания соответственно). А так же по желанию заказчика.</t>
  </si>
  <si>
    <t>По емкости баллона:</t>
  </si>
  <si>
    <r>
      <rPr>
        <i/>
        <sz val="10"/>
        <rFont val="Times New Roman"/>
        <family val="1"/>
        <charset val="204"/>
      </rPr>
      <t xml:space="preserve">2. Нейтральные, термостойкие: </t>
    </r>
    <r>
      <rPr>
        <sz val="10"/>
        <rFont val="Times New Roman"/>
        <family val="1"/>
        <charset val="204"/>
      </rPr>
      <t xml:space="preserve">обладают следующим достоинством - устойчивы к высокой температуре. Используются, например, для герметизации стыков с горячими трубами. </t>
    </r>
  </si>
  <si>
    <t xml:space="preserve">В основном используются при работе с пластиком и керамическими изделиями. Уксусный герметик дружелюбен к дереву, он не только герметизирует деревянную поверхность, но и одновременно действует </t>
  </si>
  <si>
    <t>в 90 (т.е. делим толщину панели пополам и добавляем 40 мм.- высота гребня панели).</t>
  </si>
  <si>
    <t>5. Монтажная пена:</t>
  </si>
  <si>
    <t>Кол-во ленты, м.п.</t>
  </si>
  <si>
    <t>Поставщик: компания Hilti.</t>
  </si>
  <si>
    <t>Поставщик: концерн Dao.</t>
  </si>
  <si>
    <t>Поставщик: компания Пик.</t>
  </si>
  <si>
    <r>
      <t>1,5 - коэффициент количества шурупов, т.е на 1 м</t>
    </r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панели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требуется 1,5 шурупа;</t>
    </r>
  </si>
  <si>
    <r>
      <rPr>
        <i/>
        <sz val="10"/>
        <color rgb="FFFF0000"/>
        <rFont val="Times New Roman"/>
        <family val="1"/>
        <charset val="204"/>
      </rPr>
      <t xml:space="preserve">S-CD65C 5.5x130 </t>
    </r>
    <r>
      <rPr>
        <sz val="10"/>
        <rFont val="Times New Roman"/>
        <family val="1"/>
        <charset val="204"/>
      </rPr>
      <t>- обозначение шурупа в зависимости от толщины сэндвич-панели и материала крепления (смотри рисунок 1 и 3. Подробнее в каталоге Hilti на стр. 6.4)</t>
    </r>
    <r>
      <rPr>
        <sz val="10"/>
        <color rgb="FFFF0000"/>
        <rFont val="Times New Roman"/>
        <family val="1"/>
        <charset val="204"/>
      </rPr>
      <t>*</t>
    </r>
  </si>
  <si>
    <r>
      <rPr>
        <i/>
        <sz val="10"/>
        <color rgb="FFFF0000"/>
        <rFont val="Times New Roman"/>
        <family val="1"/>
        <charset val="204"/>
      </rPr>
      <t xml:space="preserve">S-CD65C 5.5x190 </t>
    </r>
    <r>
      <rPr>
        <sz val="10"/>
        <rFont val="Times New Roman"/>
        <family val="1"/>
        <charset val="204"/>
      </rPr>
      <t>- обозначение шурупа в зависимости от толщины сэндвич-панели и материала крепления  (смотри рисунок 1 и 3. Подробнее в каталоге Hilti на стр. 6.4)</t>
    </r>
    <r>
      <rPr>
        <sz val="10"/>
        <color rgb="FFFF0000"/>
        <rFont val="Times New Roman"/>
        <family val="1"/>
        <charset val="204"/>
      </rPr>
      <t>*</t>
    </r>
  </si>
  <si>
    <t>b - толщина кровельной панели завода "Лиссант", мм;</t>
  </si>
  <si>
    <t>40 - размер ребра жесткости кровельных панелей завода "Лиссант", мм.</t>
  </si>
  <si>
    <r>
      <rPr>
        <i/>
        <sz val="10"/>
        <color rgb="FFFF0000"/>
        <rFont val="Times New Roman"/>
        <family val="1"/>
        <charset val="204"/>
      </rPr>
      <t xml:space="preserve">S-MD51Z 4,8x19 </t>
    </r>
    <r>
      <rPr>
        <sz val="10"/>
        <rFont val="Times New Roman"/>
        <family val="1"/>
        <charset val="204"/>
      </rPr>
      <t>- обозначение шурупа для крепления сэндвич-панели  (смотри рисунок 1 и 2. Подробнее в каталоге Hilti на стр. 1.20)</t>
    </r>
    <r>
      <rPr>
        <sz val="10"/>
        <color rgb="FFFF0000"/>
        <rFont val="Times New Roman"/>
        <family val="1"/>
        <charset val="204"/>
      </rPr>
      <t>*</t>
    </r>
  </si>
  <si>
    <t>Lo - длина по факту, п.м.;</t>
  </si>
  <si>
    <r>
      <rPr>
        <i/>
        <sz val="10"/>
        <color rgb="FFFF0000"/>
        <rFont val="Times New Roman"/>
        <family val="1"/>
        <charset val="204"/>
      </rPr>
      <t xml:space="preserve">S-MD51Z 4,8x19 </t>
    </r>
    <r>
      <rPr>
        <sz val="10"/>
        <rFont val="Times New Roman"/>
        <family val="1"/>
        <charset val="204"/>
      </rPr>
      <t>- обозначение шурупа для крепления фасонных элементов (примеры обозначений на рисунке 1 и 2. Подробнее см. на стр. 1.20 каталога Hilti)</t>
    </r>
    <r>
      <rPr>
        <sz val="10"/>
        <color rgb="FFFF0000"/>
        <rFont val="Times New Roman"/>
        <family val="1"/>
        <charset val="204"/>
      </rPr>
      <t>*</t>
    </r>
  </si>
  <si>
    <t>30 - расход пены на метр погонный панели, мл.</t>
  </si>
  <si>
    <t>b - ширина сэндвич-панелей, стеновая - 1150, кровельная - 1000, мм.;</t>
  </si>
  <si>
    <t>S - общее количество квадратных метров стеновых или кровельных панелей, кв.м.;</t>
  </si>
  <si>
    <t>Наименование шурупа (выбрано по каталогу)</t>
  </si>
  <si>
    <t>5 - длина рулона уплотнительной ленты, м;</t>
  </si>
  <si>
    <t>(Крепление осуществляется по смежному (крайнему) ряду панелей в промежутках между шурупами для сэндвич-панелей с шагом не менее 250 мм. )</t>
  </si>
  <si>
    <t>Итого, стеновая, толщ. 80 мм, 9003/9003</t>
  </si>
  <si>
    <t>Следует помнить, что в 1 упаковке саморезов, находится количество шурупов кратное 100 шт.</t>
  </si>
  <si>
    <t>Итого, кровельная, толщ. 100 мм, 9003/9003</t>
  </si>
  <si>
    <t>1. Саморезы для крепления стеновых сэндвич-панелей (УР):</t>
  </si>
  <si>
    <t>1.2. Саморезы для крепления стеновых сэндвич-панелей (ТР):</t>
  </si>
  <si>
    <t>2. Саморезы для крепления кровельных сэндвич-панелей (УР):</t>
  </si>
  <si>
    <r>
      <rPr>
        <b/>
        <i/>
        <sz val="9"/>
        <rFont val="Times New Roman"/>
        <family val="1"/>
        <charset val="204"/>
      </rPr>
      <t>Поставщики: компания Hilti и Ejot.</t>
    </r>
    <r>
      <rPr>
        <b/>
        <i/>
        <sz val="9"/>
        <color rgb="FFFF0000"/>
        <rFont val="Times New Roman"/>
        <family val="1"/>
        <charset val="204"/>
      </rPr>
      <t xml:space="preserve"> </t>
    </r>
  </si>
  <si>
    <t>На примере шурупов типа S-CD65C5.5.</t>
  </si>
  <si>
    <t>Поставщики: компания Hilti и Ejot.</t>
  </si>
  <si>
    <t xml:space="preserve">На примере шурупов типа S-CD65C5.5. </t>
  </si>
  <si>
    <t xml:space="preserve">Поставщик: компания Hilti. </t>
  </si>
  <si>
    <t>На примере шурупов типа S-MD51Z 4,8x19.</t>
  </si>
  <si>
    <t>ОКРВВЕРХ(($F$13*1,5)*1,1;100)</t>
  </si>
  <si>
    <t>ОКРВВЕРХ(($F$13*6)*1,1;100)</t>
  </si>
  <si>
    <r>
      <t>2 - коэффициент количества шурупов, т.е.на 1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панели требуется 2 шурупа;</t>
    </r>
  </si>
  <si>
    <t>ОКРВВЕРХ(($F$13*2)*1,1;100)</t>
  </si>
  <si>
    <t>50 - запас по длине шурупа, мм.</t>
  </si>
  <si>
    <t>3. Шурупы для крепления стыков кровельных сэндвич-панелей (УР):</t>
  </si>
  <si>
    <t>750 - емкость баллона, мл.</t>
  </si>
  <si>
    <t>На примере баллона емкостью 750 мл.</t>
  </si>
  <si>
    <t>На примере баллона емкостью 310 мл.</t>
  </si>
  <si>
    <t>На примере ленты длиной 5 м.п.</t>
  </si>
  <si>
    <t>Общее кол-во панелей</t>
  </si>
  <si>
    <t>S - общее количество квадратных метров стеновых панелей, в пределах одной толщины и одних цветовых решений, кв.м.;</t>
  </si>
  <si>
    <t>Определяется суммированием толщины панели и запасом в 50 мм.</t>
  </si>
  <si>
    <t>СП - общее количество стеновых сэндвич-панелей в пределах в пределах одной толщины и одних цветовых решений, шт.;</t>
  </si>
  <si>
    <t>Определяется суммированием толщины кровельной панели, ребер жесткости в 40 мм. и запасом в 50 мм.</t>
  </si>
  <si>
    <t>6 - количество шурупов на 1 панель, в соответствие с инструкцией по монтажу, шт.;</t>
  </si>
  <si>
    <t>ОКРВВЕРХ(($F$14*3)*1,1;100)</t>
  </si>
  <si>
    <t>10 - м.п. с 1 баллона</t>
  </si>
  <si>
    <r>
      <t>*</t>
    </r>
    <r>
      <rPr>
        <sz val="10"/>
        <rFont val="Times New Roman"/>
        <family val="1"/>
        <charset val="204"/>
      </rPr>
      <t>Полученное число округляем до десятых в большую сторону.</t>
    </r>
  </si>
  <si>
    <r>
      <rPr>
        <i/>
        <sz val="10"/>
        <color rgb="FFFF0000"/>
        <rFont val="Times New Roman"/>
        <family val="1"/>
        <charset val="204"/>
      </rPr>
      <t>S х 1,5</t>
    </r>
    <r>
      <rPr>
        <sz val="10"/>
        <rFont val="Times New Roman"/>
        <family val="1"/>
        <charset val="204"/>
      </rPr>
      <t>, где</t>
    </r>
  </si>
  <si>
    <r>
      <rPr>
        <i/>
        <sz val="10"/>
        <color rgb="FFFF0000"/>
        <rFont val="Times New Roman"/>
        <family val="1"/>
        <charset val="204"/>
      </rPr>
      <t>СП х 6</t>
    </r>
    <r>
      <rPr>
        <sz val="10"/>
        <rFont val="Times New Roman"/>
        <family val="1"/>
        <charset val="204"/>
      </rPr>
      <t>, где</t>
    </r>
  </si>
  <si>
    <r>
      <rPr>
        <i/>
        <sz val="10"/>
        <color rgb="FFFF0000"/>
        <rFont val="Times New Roman"/>
        <family val="1"/>
        <charset val="204"/>
      </rPr>
      <t>S х 2</t>
    </r>
    <r>
      <rPr>
        <sz val="10"/>
        <rFont val="Times New Roman"/>
        <family val="1"/>
        <charset val="204"/>
      </rPr>
      <t>, где</t>
    </r>
  </si>
  <si>
    <r>
      <rPr>
        <sz val="10"/>
        <color rgb="FFFF0000"/>
        <rFont val="Times New Roman"/>
        <family val="1"/>
        <charset val="204"/>
      </rPr>
      <t>(</t>
    </r>
    <r>
      <rPr>
        <i/>
        <sz val="10"/>
        <color rgb="FFFF0000"/>
        <rFont val="Times New Roman"/>
        <family val="1"/>
        <charset val="204"/>
      </rPr>
      <t>S : b) х 30 : 750</t>
    </r>
    <r>
      <rPr>
        <sz val="10"/>
        <rFont val="Times New Roman"/>
        <family val="1"/>
        <charset val="204"/>
      </rPr>
      <t>, где</t>
    </r>
  </si>
  <si>
    <r>
      <rPr>
        <i/>
        <sz val="10"/>
        <color rgb="FFFF0000"/>
        <rFont val="Times New Roman"/>
        <family val="1"/>
        <charset val="204"/>
      </rPr>
      <t>(S : b) : 10</t>
    </r>
    <r>
      <rPr>
        <sz val="10"/>
        <rFont val="Times New Roman"/>
        <family val="1"/>
        <charset val="204"/>
      </rPr>
      <t>, где</t>
    </r>
  </si>
  <si>
    <r>
      <rPr>
        <i/>
        <sz val="10"/>
        <color rgb="FFFF0000"/>
        <rFont val="Times New Roman"/>
        <family val="1"/>
        <charset val="204"/>
      </rPr>
      <t>(S : b) : 5</t>
    </r>
    <r>
      <rPr>
        <sz val="10"/>
        <rFont val="Times New Roman"/>
        <family val="1"/>
        <charset val="204"/>
      </rPr>
      <t>, где</t>
    </r>
  </si>
  <si>
    <r>
      <t>(Lo / Lэ)</t>
    </r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color rgb="FFFF0000"/>
        <rFont val="Times New Roman"/>
        <family val="1"/>
        <charset val="204"/>
      </rPr>
      <t>х Lэ х 8</t>
    </r>
    <r>
      <rPr>
        <i/>
        <sz val="10"/>
        <rFont val="Times New Roman"/>
        <family val="1"/>
        <charset val="204"/>
      </rPr>
      <t>, где</t>
    </r>
  </si>
  <si>
    <t>Lэ - длина элемента (от 1 до 3), п.м.;</t>
  </si>
  <si>
    <t>Для получения общего количества крепежа (10) на фасонные элементы, нужно общую длину элемента (7) умножить на 8 (количество крепежа на один фасонный элемент).</t>
  </si>
  <si>
    <t>6. Силиконовый герметик (для сэндвич-панелей):</t>
  </si>
  <si>
    <t>6. Силиконовый герметик (для фасонных элементов):</t>
  </si>
  <si>
    <t>L - общая длина фасонных элементов, м.п.;</t>
  </si>
  <si>
    <t>2 - количество стыков, которое необходимо промазать силиконовым герметиком, шт.;</t>
  </si>
  <si>
    <r>
      <rPr>
        <i/>
        <sz val="10"/>
        <color rgb="FFFF0000"/>
        <rFont val="Times New Roman"/>
        <family val="1"/>
        <charset val="204"/>
      </rPr>
      <t>(L х 2) : 10</t>
    </r>
    <r>
      <rPr>
        <sz val="10"/>
        <rFont val="Times New Roman"/>
        <family val="1"/>
        <charset val="204"/>
      </rPr>
      <t>, где</t>
    </r>
  </si>
  <si>
    <t>Общая длина фасонных элементов, м.п.</t>
  </si>
  <si>
    <t>ОКРВВЕРХ((($A$13*2)/10);10)</t>
  </si>
  <si>
    <r>
      <rPr>
        <i/>
        <sz val="10"/>
        <rFont val="Times New Roman"/>
        <family val="1"/>
        <charset val="204"/>
      </rPr>
      <t>2. Бытовую (адаптерную):</t>
    </r>
    <r>
      <rPr>
        <sz val="10"/>
        <rFont val="Times New Roman"/>
        <family val="1"/>
        <charset val="204"/>
      </rPr>
      <t xml:space="preserve"> стоит в несколько раз дешевле и предназначена для небольшого объема работ. Баллон снабжается пластиковой трубочкой.</t>
    </r>
  </si>
  <si>
    <t>Перед применением баллон необходимо нагреть примерно до 10 градусов тепла. Зимой пена застывает очень быстро — несколько суток;</t>
  </si>
  <si>
    <t>ОКРВВЕРХ(($F$15/1)*30/750;10)</t>
  </si>
  <si>
    <t>ОКРВВЕРХ(($F$14/1,15)*30/750;10)</t>
  </si>
  <si>
    <t>ОКРВВЕРХ((($F$13/1,15)/10);10)</t>
  </si>
  <si>
    <t>ОКРВВЕРХ((($F$14/1)/10);10)</t>
  </si>
  <si>
    <t>ОКРВВЕРХ((($F$13/1,15)/5);10)</t>
  </si>
  <si>
    <t>ОКРВВЕРХ((($F$14/1)/5);10)</t>
  </si>
  <si>
    <t>Данные расчет актуален для кровли, т.к для нее всегда необходима улотнительная лента в стык панелей. Уплотнительную ленту для стеновых сэндвич-панелей</t>
  </si>
  <si>
    <t>следует рассчитывать только по договоренности с менеджером объекта.</t>
  </si>
  <si>
    <t>7. Уплотнительная лента (Замковые соединения):</t>
  </si>
  <si>
    <t>7. Уплотнительная лента (Между фахверком и панелью):</t>
  </si>
  <si>
    <t>Расчет уплотнительной ленты между панелями и фахверком необходим для избежания коррозии металлического листа панели.</t>
  </si>
  <si>
    <t>Уплотнительная лента подразделяется по ширине и толщине. Выбор этих характеристик зависит от решения менеджера объекта.</t>
  </si>
  <si>
    <t>Расчет ведется исходя из длины фахверка вместах примыкания к нему панелей (крепления панелей).</t>
  </si>
  <si>
    <r>
      <t>4 - коэффициент количества шурупов, т.е.на 1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панели требуется 4 шурупа;</t>
    </r>
  </si>
  <si>
    <r>
      <rPr>
        <i/>
        <sz val="10"/>
        <color rgb="FFFF0000"/>
        <rFont val="Times New Roman"/>
        <family val="1"/>
        <charset val="204"/>
      </rPr>
      <t>S х 4</t>
    </r>
    <r>
      <rPr>
        <sz val="10"/>
        <rFont val="Times New Roman"/>
        <family val="1"/>
        <charset val="204"/>
      </rPr>
      <t>, где</t>
    </r>
  </si>
  <si>
    <t>8 - количество крепежа на один п.м., шт.;</t>
  </si>
  <si>
    <t>Поставщик: компания</t>
  </si>
  <si>
    <t>b - толщина стеновой панели, мм.;</t>
  </si>
  <si>
    <t>b - толщина стеновой панели , мм.;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</si>
</sst>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4" x14ac:knownFonts="1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theme="4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8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i/>
      <sz val="10"/>
      <color rgb="FF0070C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u/>
      <sz val="14"/>
      <color theme="1"/>
      <name val="Arial"/>
      <family val="2"/>
      <charset val="204"/>
    </font>
    <font>
      <b/>
      <u/>
      <sz val="14"/>
      <name val="Arial"/>
      <family val="2"/>
      <charset val="204"/>
    </font>
    <font>
      <u/>
      <sz val="11"/>
      <color theme="1"/>
      <name val="Arial"/>
      <family val="2"/>
      <charset val="204"/>
    </font>
    <font>
      <u/>
      <sz val="1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i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u/>
      <sz val="9"/>
      <color rgb="FFFF000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/>
    <xf numFmtId="0" fontId="34" fillId="0" borderId="0" xfId="0" applyFont="1"/>
    <xf numFmtId="0" fontId="0" fillId="0" borderId="0" xfId="0" applyAlignment="1">
      <alignment vertical="center"/>
    </xf>
    <xf numFmtId="0" fontId="25" fillId="0" borderId="0" xfId="0" applyFont="1" applyAlignment="1">
      <alignment horizontal="left" vertical="center"/>
    </xf>
    <xf numFmtId="49" fontId="28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0" fontId="33" fillId="0" borderId="0" xfId="0" applyFont="1" applyAlignment="1" applyProtection="1">
      <alignment vertical="center"/>
      <protection hidden="1"/>
    </xf>
    <xf numFmtId="49" fontId="10" fillId="0" borderId="0" xfId="0" applyNumberFormat="1" applyFont="1" applyProtection="1">
      <protection hidden="1"/>
    </xf>
    <xf numFmtId="0" fontId="6" fillId="0" borderId="0" xfId="0" applyFont="1" applyBorder="1" applyProtection="1"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49" fontId="9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/>
      <protection hidden="1"/>
    </xf>
    <xf numFmtId="2" fontId="1" fillId="0" borderId="0" xfId="0" applyNumberFormat="1" applyFont="1" applyProtection="1"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49" fontId="9" fillId="0" borderId="0" xfId="0" applyNumberFormat="1" applyFont="1" applyAlignment="1" applyProtection="1"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2" fontId="23" fillId="0" borderId="1" xfId="0" applyNumberFormat="1" applyFont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23" fillId="0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left" vertical="center"/>
      <protection hidden="1"/>
    </xf>
    <xf numFmtId="49" fontId="10" fillId="0" borderId="0" xfId="0" applyNumberFormat="1" applyFont="1" applyAlignment="1" applyProtection="1">
      <alignment vertical="center"/>
      <protection hidden="1"/>
    </xf>
    <xf numFmtId="49" fontId="6" fillId="0" borderId="0" xfId="0" applyNumberFormat="1" applyFont="1" applyProtection="1">
      <protection hidden="1"/>
    </xf>
    <xf numFmtId="0" fontId="9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left" vertical="center" textRotation="90" wrapText="1"/>
      <protection hidden="1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49" fontId="29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49" fontId="12" fillId="0" borderId="0" xfId="0" applyNumberFormat="1" applyFont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" fontId="1" fillId="0" borderId="0" xfId="0" applyNumberFormat="1" applyFont="1" applyFill="1" applyProtection="1">
      <protection hidden="1"/>
    </xf>
    <xf numFmtId="49" fontId="24" fillId="0" borderId="0" xfId="0" applyNumberFormat="1" applyFont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2" fontId="2" fillId="0" borderId="0" xfId="0" applyNumberFormat="1" applyFont="1" applyProtection="1"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vertical="center" wrapText="1"/>
      <protection hidden="1"/>
    </xf>
    <xf numFmtId="164" fontId="9" fillId="0" borderId="1" xfId="0" applyNumberFormat="1" applyFont="1" applyFill="1" applyBorder="1" applyAlignment="1" applyProtection="1">
      <alignment horizontal="center" vertical="center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0" xfId="0" applyNumberFormat="1" applyProtection="1">
      <protection hidden="1"/>
    </xf>
    <xf numFmtId="0" fontId="25" fillId="0" borderId="0" xfId="0" applyNumberFormat="1" applyFont="1" applyAlignment="1" applyProtection="1">
      <alignment horizontal="left" indent="1"/>
      <protection hidden="1"/>
    </xf>
    <xf numFmtId="49" fontId="23" fillId="0" borderId="0" xfId="0" applyNumberFormat="1" applyFont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vertical="center"/>
      <protection hidden="1"/>
    </xf>
    <xf numFmtId="0" fontId="23" fillId="0" borderId="2" xfId="0" applyFont="1" applyFill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30" fillId="0" borderId="0" xfId="0" applyFont="1" applyProtection="1">
      <protection hidden="1"/>
    </xf>
    <xf numFmtId="0" fontId="31" fillId="0" borderId="0" xfId="0" applyFont="1" applyFill="1" applyProtection="1">
      <protection hidden="1"/>
    </xf>
    <xf numFmtId="0" fontId="32" fillId="0" borderId="0" xfId="0" applyFont="1" applyProtection="1">
      <protection hidden="1"/>
    </xf>
    <xf numFmtId="49" fontId="9" fillId="0" borderId="0" xfId="0" applyNumberFormat="1" applyFont="1" applyAlignment="1" applyProtection="1">
      <alignment horizontal="left"/>
      <protection hidden="1"/>
    </xf>
    <xf numFmtId="0" fontId="36" fillId="0" borderId="0" xfId="0" applyFont="1" applyFill="1" applyProtection="1">
      <protection hidden="1"/>
    </xf>
    <xf numFmtId="0" fontId="37" fillId="0" borderId="0" xfId="0" applyFont="1" applyFill="1" applyProtection="1"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right" vertical="center"/>
      <protection hidden="1"/>
    </xf>
    <xf numFmtId="0" fontId="9" fillId="0" borderId="3" xfId="0" applyFont="1" applyBorder="1" applyAlignment="1" applyProtection="1">
      <alignment horizontal="right" vertic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gif"/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2" Type="http://schemas.openxmlformats.org/officeDocument/2006/relationships/image" Target="../media/image1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1.jpeg"/><Relationship Id="rId1" Type="http://schemas.openxmlformats.org/officeDocument/2006/relationships/image" Target="../media/image6.jpeg"/><Relationship Id="rId4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gif"/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78</xdr:row>
      <xdr:rowOff>76200</xdr:rowOff>
    </xdr:from>
    <xdr:to>
      <xdr:col>9</xdr:col>
      <xdr:colOff>1095375</xdr:colOff>
      <xdr:row>95</xdr:row>
      <xdr:rowOff>152400</xdr:rowOff>
    </xdr:to>
    <xdr:pic>
      <xdr:nvPicPr>
        <xdr:cNvPr id="5" name="Рисунок 4" descr="Обозначени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697075"/>
          <a:ext cx="5553075" cy="3314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47625</xdr:colOff>
      <xdr:row>28</xdr:row>
      <xdr:rowOff>47625</xdr:rowOff>
    </xdr:from>
    <xdr:to>
      <xdr:col>11</xdr:col>
      <xdr:colOff>507627</xdr:colOff>
      <xdr:row>53</xdr:row>
      <xdr:rowOff>28575</xdr:rowOff>
    </xdr:to>
    <xdr:pic>
      <xdr:nvPicPr>
        <xdr:cNvPr id="6" name="Рисунок 5" descr="Шурупы для стены и кровли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4943475"/>
          <a:ext cx="7543800" cy="47434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114300</xdr:colOff>
      <xdr:row>55</xdr:row>
      <xdr:rowOff>28575</xdr:rowOff>
    </xdr:from>
    <xdr:to>
      <xdr:col>11</xdr:col>
      <xdr:colOff>174252</xdr:colOff>
      <xdr:row>76</xdr:row>
      <xdr:rowOff>104775</xdr:rowOff>
    </xdr:to>
    <xdr:pic>
      <xdr:nvPicPr>
        <xdr:cNvPr id="7" name="Рисунок 6" descr="Картинка шурупа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" y="10267950"/>
          <a:ext cx="7143750" cy="4076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10</xdr:col>
      <xdr:colOff>47625</xdr:colOff>
      <xdr:row>0</xdr:row>
      <xdr:rowOff>66675</xdr:rowOff>
    </xdr:from>
    <xdr:to>
      <xdr:col>14</xdr:col>
      <xdr:colOff>352426</xdr:colOff>
      <xdr:row>10</xdr:row>
      <xdr:rowOff>28575</xdr:rowOff>
    </xdr:to>
    <xdr:pic>
      <xdr:nvPicPr>
        <xdr:cNvPr id="11" name="Рисунок 10" descr="01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-10000" contrast="40000"/>
        </a:blip>
        <a:stretch>
          <a:fillRect/>
        </a:stretch>
      </xdr:blipFill>
      <xdr:spPr>
        <a:xfrm>
          <a:off x="6496050" y="66675"/>
          <a:ext cx="2743201" cy="1914525"/>
        </a:xfrm>
        <a:prstGeom prst="rect">
          <a:avLst/>
        </a:prstGeom>
        <a:ln>
          <a:noFill/>
        </a:ln>
        <a:effectLst>
          <a:reflection blurRad="6350" stA="50000" endA="295" endPos="92000" dist="101600" dir="5400000" sy="-100000" algn="bl" rotWithShape="0"/>
          <a:softEdge rad="12700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10</xdr:row>
      <xdr:rowOff>19050</xdr:rowOff>
    </xdr:from>
    <xdr:to>
      <xdr:col>4</xdr:col>
      <xdr:colOff>6349</xdr:colOff>
      <xdr:row>20</xdr:row>
      <xdr:rowOff>161925</xdr:rowOff>
    </xdr:to>
    <xdr:pic>
      <xdr:nvPicPr>
        <xdr:cNvPr id="2" name="Рисунок 1" descr="pgn31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9" y="1962150"/>
          <a:ext cx="2282825" cy="2047875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104775</xdr:colOff>
      <xdr:row>10</xdr:row>
      <xdr:rowOff>9525</xdr:rowOff>
    </xdr:from>
    <xdr:to>
      <xdr:col>8</xdr:col>
      <xdr:colOff>828675</xdr:colOff>
      <xdr:row>20</xdr:row>
      <xdr:rowOff>152400</xdr:rowOff>
    </xdr:to>
    <xdr:pic>
      <xdr:nvPicPr>
        <xdr:cNvPr id="3" name="Рисунок 2" descr="dihtungsband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57450" y="1952625"/>
          <a:ext cx="2381250" cy="2047875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78</xdr:row>
      <xdr:rowOff>76200</xdr:rowOff>
    </xdr:from>
    <xdr:to>
      <xdr:col>9</xdr:col>
      <xdr:colOff>1019175</xdr:colOff>
      <xdr:row>95</xdr:row>
      <xdr:rowOff>152400</xdr:rowOff>
    </xdr:to>
    <xdr:pic>
      <xdr:nvPicPr>
        <xdr:cNvPr id="2" name="Рисунок 1" descr="Обозначени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982825"/>
          <a:ext cx="5553075" cy="3314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47625</xdr:colOff>
      <xdr:row>28</xdr:row>
      <xdr:rowOff>47625</xdr:rowOff>
    </xdr:from>
    <xdr:to>
      <xdr:col>11</xdr:col>
      <xdr:colOff>438150</xdr:colOff>
      <xdr:row>53</xdr:row>
      <xdr:rowOff>28575</xdr:rowOff>
    </xdr:to>
    <xdr:pic>
      <xdr:nvPicPr>
        <xdr:cNvPr id="3" name="Рисунок 2" descr="Шурупы для стены и кровли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5429250"/>
          <a:ext cx="7543800" cy="47434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114300</xdr:colOff>
      <xdr:row>55</xdr:row>
      <xdr:rowOff>28575</xdr:rowOff>
    </xdr:from>
    <xdr:to>
      <xdr:col>11</xdr:col>
      <xdr:colOff>104775</xdr:colOff>
      <xdr:row>76</xdr:row>
      <xdr:rowOff>104775</xdr:rowOff>
    </xdr:to>
    <xdr:pic>
      <xdr:nvPicPr>
        <xdr:cNvPr id="4" name="Рисунок 3" descr="Картинка шурупа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" y="10553700"/>
          <a:ext cx="7143750" cy="4076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10</xdr:col>
      <xdr:colOff>76200</xdr:colOff>
      <xdr:row>0</xdr:row>
      <xdr:rowOff>57150</xdr:rowOff>
    </xdr:from>
    <xdr:to>
      <xdr:col>14</xdr:col>
      <xdr:colOff>381000</xdr:colOff>
      <xdr:row>10</xdr:row>
      <xdr:rowOff>19050</xdr:rowOff>
    </xdr:to>
    <xdr:pic>
      <xdr:nvPicPr>
        <xdr:cNvPr id="5" name="Рисунок 4" descr="01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-10000" contrast="40000"/>
        </a:blip>
        <a:stretch>
          <a:fillRect/>
        </a:stretch>
      </xdr:blipFill>
      <xdr:spPr>
        <a:xfrm>
          <a:off x="8239125" y="57150"/>
          <a:ext cx="2743200" cy="1914525"/>
        </a:xfrm>
        <a:prstGeom prst="rect">
          <a:avLst/>
        </a:prstGeom>
        <a:ln>
          <a:noFill/>
        </a:ln>
        <a:effectLst>
          <a:reflection blurRad="6350" stA="50000" endA="295" endPos="92000" dist="101600" dir="5400000" sy="-100000" algn="bl" rotWithShape="0"/>
          <a:softEdge rad="1270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79</xdr:row>
      <xdr:rowOff>47625</xdr:rowOff>
    </xdr:from>
    <xdr:to>
      <xdr:col>9</xdr:col>
      <xdr:colOff>523875</xdr:colOff>
      <xdr:row>96</xdr:row>
      <xdr:rowOff>123825</xdr:rowOff>
    </xdr:to>
    <xdr:pic>
      <xdr:nvPicPr>
        <xdr:cNvPr id="2" name="Рисунок 1" descr="Обозначени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14963775"/>
          <a:ext cx="5553075" cy="3314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38100</xdr:colOff>
      <xdr:row>29</xdr:row>
      <xdr:rowOff>47625</xdr:rowOff>
    </xdr:from>
    <xdr:to>
      <xdr:col>11</xdr:col>
      <xdr:colOff>114300</xdr:colOff>
      <xdr:row>54</xdr:row>
      <xdr:rowOff>28575</xdr:rowOff>
    </xdr:to>
    <xdr:pic>
      <xdr:nvPicPr>
        <xdr:cNvPr id="3" name="Рисунок 2" descr="Шурупы для стены и кровли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5057775"/>
          <a:ext cx="7543800" cy="47434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95250</xdr:colOff>
      <xdr:row>56</xdr:row>
      <xdr:rowOff>47625</xdr:rowOff>
    </xdr:from>
    <xdr:to>
      <xdr:col>10</xdr:col>
      <xdr:colOff>381000</xdr:colOff>
      <xdr:row>77</xdr:row>
      <xdr:rowOff>123825</xdr:rowOff>
    </xdr:to>
    <xdr:pic>
      <xdr:nvPicPr>
        <xdr:cNvPr id="4" name="Рисунок 3" descr="Картинка шурупа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0" y="10201275"/>
          <a:ext cx="7143750" cy="4076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1609725</xdr:colOff>
      <xdr:row>1</xdr:row>
      <xdr:rowOff>123824</xdr:rowOff>
    </xdr:from>
    <xdr:to>
      <xdr:col>13</xdr:col>
      <xdr:colOff>361950</xdr:colOff>
      <xdr:row>9</xdr:row>
      <xdr:rowOff>80009</xdr:rowOff>
    </xdr:to>
    <xdr:pic>
      <xdr:nvPicPr>
        <xdr:cNvPr id="6" name="Рисунок 5" descr="1084_1247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781800" y="352424"/>
          <a:ext cx="2266950" cy="1514475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360000"/>
          </a:camera>
          <a:lightRig rig="twoPt" dir="t">
            <a:rot lat="0" lon="0" rev="7200000"/>
          </a:lightRig>
        </a:scene3d>
        <a:sp3d contourW="12700">
          <a:bevelT w="25400" h="19050"/>
          <a:contourClr>
            <a:srgbClr val="969696"/>
          </a:contourClr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21</xdr:row>
      <xdr:rowOff>38100</xdr:rowOff>
    </xdr:from>
    <xdr:to>
      <xdr:col>10</xdr:col>
      <xdr:colOff>264795</xdr:colOff>
      <xdr:row>52</xdr:row>
      <xdr:rowOff>95250</xdr:rowOff>
    </xdr:to>
    <xdr:pic>
      <xdr:nvPicPr>
        <xdr:cNvPr id="2" name="Рисунок 1" descr="Шурупы для кровл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5534025"/>
          <a:ext cx="6772275" cy="5962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114300</xdr:colOff>
      <xdr:row>54</xdr:row>
      <xdr:rowOff>38100</xdr:rowOff>
    </xdr:from>
    <xdr:to>
      <xdr:col>9</xdr:col>
      <xdr:colOff>760095</xdr:colOff>
      <xdr:row>71</xdr:row>
      <xdr:rowOff>114300</xdr:rowOff>
    </xdr:to>
    <xdr:pic>
      <xdr:nvPicPr>
        <xdr:cNvPr id="3" name="Рисунок 2" descr="Обозначения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0" y="11820525"/>
          <a:ext cx="5553075" cy="3314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10</xdr:col>
      <xdr:colOff>419100</xdr:colOff>
      <xdr:row>4</xdr:row>
      <xdr:rowOff>66675</xdr:rowOff>
    </xdr:from>
    <xdr:to>
      <xdr:col>14</xdr:col>
      <xdr:colOff>409575</xdr:colOff>
      <xdr:row>11</xdr:row>
      <xdr:rowOff>95250</xdr:rowOff>
    </xdr:to>
    <xdr:pic>
      <xdr:nvPicPr>
        <xdr:cNvPr id="4" name="Рисунок 3" descr="17403107_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05625" y="866775"/>
          <a:ext cx="2428875" cy="138112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27</xdr:row>
      <xdr:rowOff>0</xdr:rowOff>
    </xdr:from>
    <xdr:to>
      <xdr:col>15</xdr:col>
      <xdr:colOff>142875</xdr:colOff>
      <xdr:row>58</xdr:row>
      <xdr:rowOff>57150</xdr:rowOff>
    </xdr:to>
    <xdr:pic>
      <xdr:nvPicPr>
        <xdr:cNvPr id="6" name="Рисунок 5" descr="Шурупы для кровл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6619875"/>
          <a:ext cx="6772275" cy="5962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161925</xdr:colOff>
      <xdr:row>60</xdr:row>
      <xdr:rowOff>76200</xdr:rowOff>
    </xdr:from>
    <xdr:to>
      <xdr:col>10</xdr:col>
      <xdr:colOff>123825</xdr:colOff>
      <xdr:row>77</xdr:row>
      <xdr:rowOff>152400</xdr:rowOff>
    </xdr:to>
    <xdr:pic>
      <xdr:nvPicPr>
        <xdr:cNvPr id="7" name="Рисунок 6" descr="Обозначения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1925" y="12982575"/>
          <a:ext cx="5553075" cy="3314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123826</xdr:colOff>
      <xdr:row>1</xdr:row>
      <xdr:rowOff>133350</xdr:rowOff>
    </xdr:from>
    <xdr:to>
      <xdr:col>17</xdr:col>
      <xdr:colOff>269870</xdr:colOff>
      <xdr:row>11</xdr:row>
      <xdr:rowOff>57145</xdr:rowOff>
    </xdr:to>
    <xdr:pic>
      <xdr:nvPicPr>
        <xdr:cNvPr id="9" name="Рисунок 8" descr="onp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43526" y="361950"/>
          <a:ext cx="2451094" cy="183832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104775</xdr:colOff>
      <xdr:row>16</xdr:row>
      <xdr:rowOff>9525</xdr:rowOff>
    </xdr:from>
    <xdr:to>
      <xdr:col>1</xdr:col>
      <xdr:colOff>2228850</xdr:colOff>
      <xdr:row>16</xdr:row>
      <xdr:rowOff>1019175</xdr:rowOff>
    </xdr:to>
    <xdr:pic>
      <xdr:nvPicPr>
        <xdr:cNvPr id="8" name="Рисунок 7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7700" y="3476625"/>
          <a:ext cx="21240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66674</xdr:colOff>
      <xdr:row>0</xdr:row>
      <xdr:rowOff>57151</xdr:rowOff>
    </xdr:from>
    <xdr:to>
      <xdr:col>11</xdr:col>
      <xdr:colOff>352425</xdr:colOff>
      <xdr:row>12</xdr:row>
      <xdr:rowOff>107577</xdr:rowOff>
    </xdr:to>
    <xdr:pic>
      <xdr:nvPicPr>
        <xdr:cNvPr id="6" name="Рисунок 5" descr="untitled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7349" y="57151"/>
          <a:ext cx="2114551" cy="2384051"/>
        </a:xfrm>
        <a:prstGeom prst="rect">
          <a:avLst/>
        </a:prstGeom>
        <a:ln>
          <a:solidFill>
            <a:schemeClr val="tx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13</xdr:col>
      <xdr:colOff>47625</xdr:colOff>
      <xdr:row>0</xdr:row>
      <xdr:rowOff>57150</xdr:rowOff>
    </xdr:from>
    <xdr:to>
      <xdr:col>17</xdr:col>
      <xdr:colOff>295275</xdr:colOff>
      <xdr:row>11</xdr:row>
      <xdr:rowOff>66675</xdr:rowOff>
    </xdr:to>
    <xdr:pic>
      <xdr:nvPicPr>
        <xdr:cNvPr id="9" name="Рисунок 8" descr="2-2-300x22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53500" y="57150"/>
          <a:ext cx="2686050" cy="2143125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1066800</xdr:colOff>
      <xdr:row>0</xdr:row>
      <xdr:rowOff>76200</xdr:rowOff>
    </xdr:from>
    <xdr:to>
      <xdr:col>9</xdr:col>
      <xdr:colOff>571500</xdr:colOff>
      <xdr:row>10</xdr:row>
      <xdr:rowOff>19050</xdr:rowOff>
    </xdr:to>
    <xdr:pic>
      <xdr:nvPicPr>
        <xdr:cNvPr id="2" name="Рисунок 1" descr="clip_image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0" y="76200"/>
          <a:ext cx="2219325" cy="18859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95250</xdr:rowOff>
    </xdr:from>
    <xdr:to>
      <xdr:col>6</xdr:col>
      <xdr:colOff>257175</xdr:colOff>
      <xdr:row>10</xdr:row>
      <xdr:rowOff>38100</xdr:rowOff>
    </xdr:to>
    <xdr:pic>
      <xdr:nvPicPr>
        <xdr:cNvPr id="3" name="Рисунок 2" descr="clip_image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025" y="95250"/>
          <a:ext cx="2219325" cy="18859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47624</xdr:colOff>
      <xdr:row>0</xdr:row>
      <xdr:rowOff>76200</xdr:rowOff>
    </xdr:from>
    <xdr:to>
      <xdr:col>12</xdr:col>
      <xdr:colOff>501649</xdr:colOff>
      <xdr:row>10</xdr:row>
      <xdr:rowOff>180975</xdr:rowOff>
    </xdr:to>
    <xdr:pic>
      <xdr:nvPicPr>
        <xdr:cNvPr id="10" name="Рисунок 9" descr="pgn31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43724" y="76200"/>
          <a:ext cx="2282825" cy="2047875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13</xdr:col>
      <xdr:colOff>9525</xdr:colOff>
      <xdr:row>0</xdr:row>
      <xdr:rowOff>66675</xdr:rowOff>
    </xdr:from>
    <xdr:to>
      <xdr:col>16</xdr:col>
      <xdr:colOff>561975</xdr:colOff>
      <xdr:row>10</xdr:row>
      <xdr:rowOff>171450</xdr:rowOff>
    </xdr:to>
    <xdr:pic>
      <xdr:nvPicPr>
        <xdr:cNvPr id="9" name="Рисунок 8" descr="dihtungsband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44025" y="66675"/>
          <a:ext cx="2381250" cy="2047875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70C0"/>
  </sheetPr>
  <dimension ref="A1:L97"/>
  <sheetViews>
    <sheetView showGridLines="0" tabSelected="1" workbookViewId="0">
      <selection activeCell="Q38" sqref="Q38"/>
    </sheetView>
  </sheetViews>
  <sheetFormatPr defaultRowHeight="14.4" x14ac:dyDescent="0.3"/>
  <cols>
    <col min="1" max="1" width="11.6640625" customWidth="1"/>
    <col min="2" max="2" width="14.44140625" customWidth="1"/>
    <col min="3" max="3" width="5.109375" bestFit="1" customWidth="1"/>
    <col min="4" max="4" width="1.33203125" customWidth="1"/>
    <col min="5" max="5" width="14.33203125" hidden="1" customWidth="1"/>
    <col min="6" max="6" width="9" bestFit="1" customWidth="1"/>
    <col min="7" max="7" width="15.44140625" bestFit="1" customWidth="1"/>
    <col min="8" max="8" width="8.6640625" bestFit="1" customWidth="1"/>
    <col min="9" max="9" width="4.5546875" bestFit="1" customWidth="1"/>
    <col min="10" max="10" width="26.6640625" bestFit="1" customWidth="1"/>
  </cols>
  <sheetData>
    <row r="1" spans="1:12" ht="17.399999999999999" x14ac:dyDescent="0.3">
      <c r="A1" s="21" t="s">
        <v>97</v>
      </c>
      <c r="B1" s="22"/>
      <c r="C1" s="22"/>
      <c r="D1" s="22"/>
      <c r="E1" s="22"/>
      <c r="F1" s="22"/>
      <c r="G1" s="22"/>
      <c r="H1" s="22"/>
      <c r="I1" s="22"/>
      <c r="J1" s="23"/>
      <c r="K1" s="24"/>
      <c r="L1" s="24"/>
    </row>
    <row r="2" spans="1:12" x14ac:dyDescent="0.3">
      <c r="A2" s="25" t="s">
        <v>100</v>
      </c>
      <c r="B2" s="24"/>
      <c r="C2" s="24"/>
      <c r="D2" s="24"/>
      <c r="E2" s="24"/>
      <c r="F2" s="24"/>
      <c r="G2" s="24"/>
      <c r="H2" s="24"/>
      <c r="I2" s="24"/>
      <c r="J2" s="22"/>
      <c r="K2" s="24"/>
      <c r="L2" s="24"/>
    </row>
    <row r="3" spans="1:12" x14ac:dyDescent="0.3">
      <c r="A3" s="74" t="s">
        <v>101</v>
      </c>
      <c r="B3" s="24"/>
      <c r="C3" s="24"/>
      <c r="D3" s="24"/>
      <c r="E3" s="24"/>
      <c r="F3" s="24"/>
      <c r="G3" s="24"/>
      <c r="H3" s="24"/>
      <c r="I3" s="24"/>
      <c r="J3" s="22"/>
      <c r="K3" s="24"/>
      <c r="L3" s="24"/>
    </row>
    <row r="4" spans="1:12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.6" x14ac:dyDescent="0.3">
      <c r="A5" s="26" t="s">
        <v>1</v>
      </c>
      <c r="B5" s="22"/>
      <c r="C5" s="27"/>
      <c r="D5" s="28"/>
      <c r="E5" s="28"/>
      <c r="F5" s="28"/>
      <c r="G5" s="28"/>
      <c r="H5" s="28"/>
      <c r="I5" s="28"/>
      <c r="J5" s="28"/>
      <c r="K5" s="24"/>
      <c r="L5" s="24"/>
    </row>
    <row r="6" spans="1:12" ht="15" customHeight="1" x14ac:dyDescent="0.3">
      <c r="A6" s="29" t="s">
        <v>125</v>
      </c>
      <c r="B6" s="22"/>
      <c r="C6" s="27"/>
      <c r="D6" s="28"/>
      <c r="E6" s="28"/>
      <c r="F6" s="28"/>
      <c r="G6" s="28"/>
      <c r="H6" s="28"/>
      <c r="I6" s="28"/>
      <c r="J6" s="28"/>
      <c r="K6" s="24"/>
      <c r="L6" s="24"/>
    </row>
    <row r="7" spans="1:12" x14ac:dyDescent="0.3">
      <c r="A7" s="29" t="s">
        <v>117</v>
      </c>
      <c r="B7" s="22"/>
      <c r="C7" s="22"/>
      <c r="D7" s="22"/>
      <c r="E7" s="30"/>
      <c r="F7" s="31"/>
      <c r="G7" s="32"/>
      <c r="H7" s="33"/>
      <c r="I7" s="34"/>
      <c r="J7" s="22"/>
      <c r="K7" s="24"/>
      <c r="L7" s="24"/>
    </row>
    <row r="8" spans="1:12" ht="15" customHeight="1" x14ac:dyDescent="0.3">
      <c r="A8" s="35" t="s">
        <v>80</v>
      </c>
      <c r="B8" s="22"/>
      <c r="C8" s="22"/>
      <c r="D8" s="22"/>
      <c r="E8" s="22"/>
      <c r="F8" s="22"/>
      <c r="G8" s="22"/>
      <c r="H8" s="22"/>
      <c r="I8" s="22"/>
      <c r="J8" s="22"/>
      <c r="K8" s="24"/>
      <c r="L8" s="24"/>
    </row>
    <row r="9" spans="1:12" x14ac:dyDescent="0.3">
      <c r="A9" s="29" t="s">
        <v>30</v>
      </c>
      <c r="B9" s="22"/>
      <c r="C9" s="22"/>
      <c r="D9" s="22"/>
      <c r="E9" s="22"/>
      <c r="F9" s="22"/>
      <c r="G9" s="22"/>
      <c r="H9" s="22"/>
      <c r="I9" s="22"/>
      <c r="J9" s="22"/>
      <c r="K9" s="24"/>
      <c r="L9" s="24"/>
    </row>
    <row r="10" spans="1:12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2"/>
      <c r="K10" s="24"/>
      <c r="L10" s="24"/>
    </row>
    <row r="11" spans="1:12" ht="16.2" thickBot="1" x14ac:dyDescent="0.35">
      <c r="A11" s="26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4"/>
      <c r="L11" s="24"/>
    </row>
    <row r="12" spans="1:12" ht="42.6" thickBot="1" x14ac:dyDescent="0.35">
      <c r="A12" s="111" t="s">
        <v>3</v>
      </c>
      <c r="B12" s="112"/>
      <c r="C12" s="112"/>
      <c r="D12" s="112"/>
      <c r="E12" s="113"/>
      <c r="F12" s="36" t="s">
        <v>38</v>
      </c>
      <c r="G12" s="36" t="s">
        <v>91</v>
      </c>
      <c r="H12" s="36" t="s">
        <v>52</v>
      </c>
      <c r="I12" s="36" t="s">
        <v>5</v>
      </c>
      <c r="J12" s="36" t="s">
        <v>54</v>
      </c>
      <c r="K12" s="24"/>
      <c r="L12" s="24"/>
    </row>
    <row r="13" spans="1:12" ht="15" thickBot="1" x14ac:dyDescent="0.35">
      <c r="A13" s="114" t="s">
        <v>94</v>
      </c>
      <c r="B13" s="115"/>
      <c r="C13" s="115"/>
      <c r="D13" s="115"/>
      <c r="E13" s="116"/>
      <c r="F13" s="37">
        <v>1000</v>
      </c>
      <c r="G13" s="38" t="s">
        <v>7</v>
      </c>
      <c r="H13" s="39">
        <f>CEILING(($F$13*1.5)*1.1,100)</f>
        <v>1700</v>
      </c>
      <c r="I13" s="40">
        <v>9003</v>
      </c>
      <c r="J13" s="41" t="s">
        <v>106</v>
      </c>
      <c r="K13" s="24"/>
      <c r="L13" s="24"/>
    </row>
    <row r="14" spans="1:12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2"/>
      <c r="K14" s="24"/>
      <c r="L14" s="24"/>
    </row>
    <row r="15" spans="1:12" ht="15.6" x14ac:dyDescent="0.3">
      <c r="A15" s="42" t="s">
        <v>2</v>
      </c>
      <c r="B15" s="43"/>
      <c r="C15" s="43"/>
      <c r="D15" s="43"/>
      <c r="E15" s="43"/>
      <c r="F15" s="43"/>
      <c r="G15" s="43"/>
      <c r="H15" s="22"/>
      <c r="I15" s="22"/>
      <c r="J15" s="22"/>
      <c r="K15" s="24"/>
      <c r="L15" s="24"/>
    </row>
    <row r="16" spans="1:12" x14ac:dyDescent="0.3">
      <c r="A16" s="44" t="s">
        <v>81</v>
      </c>
      <c r="B16" s="45"/>
      <c r="C16" s="43"/>
      <c r="D16" s="43"/>
      <c r="E16" s="43"/>
      <c r="F16" s="43"/>
      <c r="G16" s="43"/>
      <c r="H16" s="22"/>
      <c r="I16" s="22"/>
      <c r="J16" s="22"/>
      <c r="K16" s="24"/>
      <c r="L16" s="24"/>
    </row>
    <row r="17" spans="1:12" x14ac:dyDescent="0.3">
      <c r="A17" s="46" t="s">
        <v>27</v>
      </c>
      <c r="B17" s="23"/>
      <c r="C17" s="22"/>
      <c r="D17" s="22"/>
      <c r="E17" s="22"/>
      <c r="F17" s="22"/>
      <c r="G17" s="22"/>
      <c r="H17" s="22"/>
      <c r="I17" s="22"/>
      <c r="J17" s="22"/>
      <c r="K17" s="24"/>
      <c r="L17" s="24"/>
    </row>
    <row r="18" spans="1:12" x14ac:dyDescent="0.3">
      <c r="A18" s="47" t="s">
        <v>118</v>
      </c>
      <c r="B18" s="23"/>
      <c r="C18" s="22"/>
      <c r="D18" s="22"/>
      <c r="E18" s="22"/>
      <c r="F18" s="22"/>
      <c r="G18" s="22"/>
      <c r="H18" s="22"/>
      <c r="I18" s="22"/>
      <c r="J18" s="22"/>
      <c r="K18" s="24"/>
      <c r="L18" s="24"/>
    </row>
    <row r="19" spans="1:12" x14ac:dyDescent="0.3">
      <c r="A19" s="46" t="s">
        <v>42</v>
      </c>
      <c r="B19" s="23"/>
      <c r="C19" s="22"/>
      <c r="D19" s="22"/>
      <c r="E19" s="22"/>
      <c r="F19" s="22"/>
      <c r="G19" s="22"/>
      <c r="H19" s="22"/>
      <c r="I19" s="22"/>
      <c r="J19" s="22"/>
      <c r="K19" s="24"/>
      <c r="L19" s="24"/>
    </row>
    <row r="20" spans="1:12" x14ac:dyDescent="0.3">
      <c r="A20" s="46" t="s">
        <v>43</v>
      </c>
      <c r="B20" s="23"/>
      <c r="C20" s="22"/>
      <c r="D20" s="22"/>
      <c r="E20" s="22"/>
      <c r="F20" s="22"/>
      <c r="G20" s="22"/>
      <c r="H20" s="22"/>
      <c r="I20" s="22"/>
      <c r="J20" s="22"/>
      <c r="K20" s="24"/>
      <c r="L20" s="24"/>
    </row>
    <row r="21" spans="1:12" x14ac:dyDescent="0.3">
      <c r="A21" s="48" t="s">
        <v>160</v>
      </c>
      <c r="B21" s="23"/>
      <c r="C21" s="22"/>
      <c r="D21" s="22"/>
      <c r="E21" s="22"/>
      <c r="F21" s="22"/>
      <c r="G21" s="22"/>
      <c r="H21" s="22"/>
      <c r="I21" s="22"/>
      <c r="J21" s="22"/>
      <c r="K21" s="24"/>
      <c r="L21" s="24"/>
    </row>
    <row r="22" spans="1:12" x14ac:dyDescent="0.3">
      <c r="A22" s="48" t="s">
        <v>110</v>
      </c>
      <c r="B22" s="23"/>
      <c r="C22" s="22"/>
      <c r="D22" s="22"/>
      <c r="E22" s="22"/>
      <c r="F22" s="22"/>
      <c r="G22" s="22"/>
      <c r="H22" s="22"/>
      <c r="I22" s="22"/>
      <c r="J22" s="22"/>
      <c r="K22" s="24"/>
      <c r="L22" s="24"/>
    </row>
    <row r="23" spans="1:12" x14ac:dyDescent="0.3">
      <c r="A23" s="46" t="s">
        <v>44</v>
      </c>
      <c r="B23" s="23"/>
      <c r="C23" s="22"/>
      <c r="D23" s="22"/>
      <c r="E23" s="22"/>
      <c r="F23" s="22"/>
      <c r="G23" s="22"/>
      <c r="H23" s="22"/>
      <c r="I23" s="22"/>
      <c r="J23" s="22"/>
      <c r="K23" s="24"/>
      <c r="L23" s="24"/>
    </row>
    <row r="24" spans="1:12" x14ac:dyDescent="0.3">
      <c r="A24" s="49" t="s">
        <v>45</v>
      </c>
      <c r="B24" s="23"/>
      <c r="C24" s="22"/>
      <c r="D24" s="22"/>
      <c r="E24" s="22"/>
      <c r="F24" s="22"/>
      <c r="G24" s="22"/>
      <c r="H24" s="22"/>
      <c r="I24" s="22"/>
      <c r="J24" s="22"/>
      <c r="K24" s="24"/>
      <c r="L24" s="24"/>
    </row>
    <row r="25" spans="1:12" x14ac:dyDescent="0.3">
      <c r="A25" s="47" t="s">
        <v>70</v>
      </c>
      <c r="B25" s="23"/>
      <c r="C25" s="22"/>
      <c r="D25" s="22"/>
      <c r="E25" s="22"/>
      <c r="F25" s="22"/>
      <c r="G25" s="22"/>
      <c r="H25" s="22"/>
      <c r="I25" s="22"/>
      <c r="J25" s="22"/>
      <c r="K25" s="24"/>
      <c r="L25" s="24"/>
    </row>
    <row r="26" spans="1:12" x14ac:dyDescent="0.3">
      <c r="A26" s="47" t="s">
        <v>95</v>
      </c>
      <c r="B26" s="23"/>
      <c r="C26" s="22"/>
      <c r="D26" s="22"/>
      <c r="E26" s="22"/>
      <c r="F26" s="22"/>
      <c r="G26" s="22"/>
      <c r="H26" s="22"/>
      <c r="I26" s="22"/>
      <c r="J26" s="22"/>
      <c r="K26" s="24"/>
      <c r="L26" s="24"/>
    </row>
    <row r="27" spans="1:12" x14ac:dyDescent="0.3">
      <c r="A27" s="50"/>
      <c r="B27" s="23"/>
      <c r="C27" s="22"/>
      <c r="D27" s="22"/>
      <c r="E27" s="22"/>
      <c r="F27" s="22"/>
      <c r="G27" s="22"/>
      <c r="H27" s="22"/>
      <c r="I27" s="22"/>
      <c r="J27" s="22"/>
      <c r="K27" s="24"/>
      <c r="L27" s="24"/>
    </row>
    <row r="28" spans="1:12" ht="15.75" customHeight="1" x14ac:dyDescent="0.3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24"/>
      <c r="L28" s="24"/>
    </row>
    <row r="29" spans="1:12" x14ac:dyDescent="0.3">
      <c r="A29" s="24"/>
      <c r="B29" s="24"/>
      <c r="C29" s="24"/>
      <c r="D29" s="24"/>
      <c r="E29" s="24"/>
      <c r="F29" s="24"/>
      <c r="G29" s="24"/>
      <c r="H29" s="22"/>
      <c r="I29" s="22"/>
      <c r="J29" s="22"/>
      <c r="K29" s="24"/>
      <c r="L29" s="24"/>
    </row>
    <row r="30" spans="1:12" x14ac:dyDescent="0.3">
      <c r="A30" s="51"/>
      <c r="B30" s="24"/>
      <c r="C30" s="24"/>
      <c r="D30" s="24"/>
      <c r="E30" s="24"/>
      <c r="F30" s="24"/>
      <c r="G30" s="24"/>
      <c r="H30" s="22"/>
      <c r="I30" s="22"/>
      <c r="J30" s="22"/>
      <c r="K30" s="24"/>
      <c r="L30" s="24"/>
    </row>
    <row r="31" spans="1:12" x14ac:dyDescent="0.3">
      <c r="A31" s="24"/>
      <c r="B31" s="24"/>
      <c r="C31" s="24"/>
      <c r="D31" s="24"/>
      <c r="E31" s="24"/>
      <c r="F31" s="24"/>
      <c r="G31" s="24"/>
      <c r="H31" s="22"/>
      <c r="I31" s="22"/>
      <c r="J31" s="22"/>
      <c r="K31" s="24"/>
      <c r="L31" s="24"/>
    </row>
    <row r="32" spans="1:12" x14ac:dyDescent="0.3">
      <c r="A32" s="24"/>
      <c r="B32" s="24"/>
      <c r="C32" s="24"/>
      <c r="D32" s="24"/>
      <c r="E32" s="24"/>
      <c r="F32" s="24"/>
      <c r="G32" s="24"/>
      <c r="H32" s="22"/>
      <c r="I32" s="22"/>
      <c r="J32" s="22"/>
      <c r="K32" s="24"/>
      <c r="L32" s="24"/>
    </row>
    <row r="33" spans="1:12" x14ac:dyDescent="0.3">
      <c r="A33" s="23"/>
      <c r="B33" s="23"/>
      <c r="C33" s="23"/>
      <c r="D33" s="23"/>
      <c r="E33" s="23"/>
      <c r="F33" s="23"/>
      <c r="G33" s="22"/>
      <c r="H33" s="22"/>
      <c r="I33" s="22"/>
      <c r="J33" s="22"/>
      <c r="K33" s="24"/>
      <c r="L33" s="24"/>
    </row>
    <row r="34" spans="1:12" x14ac:dyDescent="0.3">
      <c r="A34" s="23"/>
      <c r="B34" s="23"/>
      <c r="C34" s="23"/>
      <c r="D34" s="23"/>
      <c r="E34" s="23"/>
      <c r="F34" s="23"/>
      <c r="G34" s="22"/>
      <c r="H34" s="22"/>
      <c r="I34" s="22"/>
      <c r="J34" s="22"/>
      <c r="K34" s="24"/>
      <c r="L34" s="24"/>
    </row>
    <row r="35" spans="1:12" x14ac:dyDescent="0.3">
      <c r="A35" s="23"/>
      <c r="B35" s="23"/>
      <c r="C35" s="23"/>
      <c r="D35" s="23"/>
      <c r="E35" s="23"/>
      <c r="F35" s="23"/>
      <c r="G35" s="22"/>
      <c r="H35" s="22"/>
      <c r="I35" s="22"/>
      <c r="J35" s="22"/>
      <c r="K35" s="24"/>
      <c r="L35" s="24"/>
    </row>
    <row r="36" spans="1:12" x14ac:dyDescent="0.3">
      <c r="A36" s="23"/>
      <c r="B36" s="23"/>
      <c r="C36" s="23"/>
      <c r="D36" s="23"/>
      <c r="E36" s="23"/>
      <c r="F36" s="23"/>
      <c r="G36" s="24"/>
      <c r="H36" s="22"/>
      <c r="I36" s="22"/>
      <c r="J36" s="22"/>
      <c r="K36" s="24"/>
      <c r="L36" s="24"/>
    </row>
    <row r="37" spans="1:12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52"/>
      <c r="L37" s="24"/>
    </row>
    <row r="38" spans="1:12" x14ac:dyDescent="0.3">
      <c r="A38" s="53"/>
      <c r="B38" s="53"/>
      <c r="C38" s="53"/>
      <c r="D38" s="53"/>
      <c r="E38" s="53"/>
      <c r="F38" s="53"/>
      <c r="G38" s="53"/>
      <c r="H38" s="27"/>
      <c r="I38" s="27"/>
      <c r="J38" s="27"/>
      <c r="K38" s="52"/>
      <c r="L38" s="24"/>
    </row>
    <row r="39" spans="1:12" x14ac:dyDescent="0.3">
      <c r="A39" s="54"/>
      <c r="B39" s="54"/>
      <c r="C39" s="54"/>
      <c r="D39" s="54"/>
      <c r="E39" s="55"/>
      <c r="F39" s="54"/>
      <c r="G39" s="54"/>
      <c r="H39" s="27"/>
      <c r="I39" s="27"/>
      <c r="J39" s="27"/>
      <c r="K39" s="52"/>
      <c r="L39" s="24"/>
    </row>
    <row r="40" spans="1:12" x14ac:dyDescent="0.3">
      <c r="A40" s="56"/>
      <c r="B40" s="56"/>
      <c r="C40" s="56"/>
      <c r="D40" s="56"/>
      <c r="E40" s="56"/>
      <c r="F40" s="56"/>
      <c r="G40" s="57"/>
      <c r="H40" s="27"/>
      <c r="I40" s="27"/>
      <c r="J40" s="27"/>
      <c r="K40" s="52"/>
      <c r="L40" s="24"/>
    </row>
    <row r="41" spans="1:12" x14ac:dyDescent="0.3">
      <c r="A41" s="57"/>
      <c r="B41" s="58"/>
      <c r="C41" s="59"/>
      <c r="D41" s="60"/>
      <c r="E41" s="60"/>
      <c r="F41" s="60"/>
      <c r="G41" s="61"/>
      <c r="H41" s="27"/>
      <c r="I41" s="27"/>
      <c r="J41" s="27"/>
      <c r="K41" s="52"/>
      <c r="L41" s="24"/>
    </row>
    <row r="42" spans="1:12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52"/>
      <c r="L42" s="24"/>
    </row>
    <row r="43" spans="1:12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52"/>
      <c r="L43" s="24"/>
    </row>
    <row r="44" spans="1:12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52"/>
      <c r="L44" s="24"/>
    </row>
    <row r="45" spans="1:12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52"/>
      <c r="L45" s="24"/>
    </row>
    <row r="46" spans="1:12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52"/>
      <c r="L46" s="24"/>
    </row>
    <row r="47" spans="1:12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4"/>
      <c r="L47" s="24"/>
    </row>
    <row r="48" spans="1:12" x14ac:dyDescent="0.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4"/>
      <c r="L48" s="24"/>
    </row>
    <row r="49" spans="1:12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4"/>
      <c r="L49" s="24"/>
    </row>
    <row r="50" spans="1:12" x14ac:dyDescent="0.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4"/>
      <c r="L50" s="24"/>
    </row>
    <row r="51" spans="1:12" x14ac:dyDescent="0.3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4"/>
      <c r="L51" s="24"/>
    </row>
    <row r="52" spans="1:12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4"/>
      <c r="L52" s="24"/>
    </row>
    <row r="53" spans="1:12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x14ac:dyDescent="0.3">
      <c r="A55" s="110" t="s">
        <v>22</v>
      </c>
      <c r="B55" s="110"/>
      <c r="C55" s="110"/>
      <c r="D55" s="110"/>
      <c r="E55" s="110"/>
      <c r="F55" s="110"/>
      <c r="G55" s="110"/>
      <c r="H55" s="110"/>
      <c r="I55" s="110"/>
      <c r="J55" s="110"/>
      <c r="K55" s="24"/>
      <c r="L55" s="24"/>
    </row>
    <row r="56" spans="1:12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x14ac:dyDescent="0.3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x14ac:dyDescent="0.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x14ac:dyDescent="0.3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x14ac:dyDescent="0.3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x14ac:dyDescent="0.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x14ac:dyDescent="0.3">
      <c r="A78" s="110" t="s">
        <v>23</v>
      </c>
      <c r="B78" s="110"/>
      <c r="C78" s="110"/>
      <c r="D78" s="110"/>
      <c r="E78" s="110"/>
      <c r="F78" s="110"/>
      <c r="G78" s="110"/>
      <c r="H78" s="110"/>
      <c r="I78" s="110"/>
      <c r="J78" s="110"/>
      <c r="K78" s="24"/>
      <c r="L78" s="24"/>
    </row>
    <row r="79" spans="1:12" x14ac:dyDescent="0.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x14ac:dyDescent="0.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x14ac:dyDescent="0.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x14ac:dyDescent="0.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x14ac:dyDescent="0.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x14ac:dyDescent="0.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x14ac:dyDescent="0.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x14ac:dyDescent="0.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x14ac:dyDescent="0.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x14ac:dyDescent="0.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x14ac:dyDescent="0.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x14ac:dyDescent="0.3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x14ac:dyDescent="0.3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x14ac:dyDescent="0.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0" x14ac:dyDescent="0.3">
      <c r="A97" s="109" t="s">
        <v>24</v>
      </c>
      <c r="B97" s="109"/>
      <c r="C97" s="109"/>
      <c r="D97" s="109"/>
      <c r="E97" s="109"/>
      <c r="F97" s="109"/>
      <c r="G97" s="109"/>
      <c r="H97" s="109"/>
      <c r="I97" s="109"/>
      <c r="J97" s="109"/>
    </row>
  </sheetData>
  <sheetProtection formatCells="0" formatColumns="0" formatRows="0" insertColumns="0" insertRows="0" insertHyperlinks="0" deleteColumns="0" deleteRows="0" sort="0" autoFilter="0" pivotTables="0"/>
  <mergeCells count="5">
    <mergeCell ref="A97:J97"/>
    <mergeCell ref="A78:J78"/>
    <mergeCell ref="A55:J55"/>
    <mergeCell ref="A12:E12"/>
    <mergeCell ref="A13:E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3"/>
  <sheetViews>
    <sheetView showGridLines="0" workbookViewId="0">
      <selection activeCell="H26" sqref="H26"/>
    </sheetView>
  </sheetViews>
  <sheetFormatPr defaultRowHeight="14.4" x14ac:dyDescent="0.3"/>
  <cols>
    <col min="4" max="4" width="7.88671875" customWidth="1"/>
    <col min="5" max="5" width="3.6640625" hidden="1" customWidth="1"/>
    <col min="6" max="6" width="8.6640625" bestFit="1" customWidth="1"/>
    <col min="7" max="7" width="6.44140625" bestFit="1" customWidth="1"/>
    <col min="8" max="8" width="9.6640625" bestFit="1" customWidth="1"/>
    <col min="9" max="9" width="25.6640625" bestFit="1" customWidth="1"/>
  </cols>
  <sheetData>
    <row r="1" spans="1:17" ht="17.399999999999999" x14ac:dyDescent="0.3">
      <c r="A1" s="21" t="s">
        <v>152</v>
      </c>
      <c r="B1" s="22"/>
      <c r="C1" s="22"/>
      <c r="D1" s="22"/>
      <c r="E1" s="22"/>
      <c r="F1" s="22"/>
      <c r="G1" s="22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3">
      <c r="A2" s="68" t="s">
        <v>79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3">
      <c r="A3" s="74" t="s">
        <v>115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5" customHeight="1" x14ac:dyDescent="0.3">
      <c r="A4" s="69"/>
      <c r="B4" s="24"/>
      <c r="C4" s="24"/>
      <c r="D4" s="24"/>
      <c r="E4" s="27"/>
      <c r="F4" s="28"/>
      <c r="G4" s="28"/>
      <c r="H4" s="28"/>
      <c r="I4" s="28"/>
      <c r="J4" s="28"/>
      <c r="K4" s="28"/>
      <c r="L4" s="28"/>
      <c r="M4" s="24"/>
      <c r="N4" s="24"/>
      <c r="O4" s="24"/>
      <c r="P4" s="24"/>
      <c r="Q4" s="24"/>
    </row>
    <row r="5" spans="1:17" ht="15" customHeight="1" x14ac:dyDescent="0.3">
      <c r="A5" s="42" t="s">
        <v>1</v>
      </c>
      <c r="B5" s="22"/>
      <c r="C5" s="22"/>
      <c r="D5" s="75"/>
      <c r="E5" s="27"/>
      <c r="F5" s="28"/>
      <c r="G5" s="28"/>
      <c r="H5" s="28"/>
      <c r="I5" s="28"/>
      <c r="J5" s="28"/>
      <c r="K5" s="28"/>
      <c r="L5" s="28"/>
      <c r="M5" s="24"/>
      <c r="N5" s="24"/>
      <c r="O5" s="24"/>
      <c r="P5" s="24"/>
      <c r="Q5" s="24"/>
    </row>
    <row r="6" spans="1:17" x14ac:dyDescent="0.3">
      <c r="A6" s="29" t="s">
        <v>155</v>
      </c>
      <c r="B6" s="22"/>
      <c r="C6" s="22"/>
      <c r="D6" s="22"/>
      <c r="E6" s="30"/>
      <c r="F6" s="31"/>
      <c r="G6" s="32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x14ac:dyDescent="0.3">
      <c r="A7" s="6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5.6" x14ac:dyDescent="0.3">
      <c r="A8" s="42" t="s">
        <v>2</v>
      </c>
      <c r="B8" s="43"/>
      <c r="C8" s="43"/>
      <c r="D8" s="43"/>
      <c r="E8" s="43"/>
      <c r="F8" s="43"/>
      <c r="G8" s="43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x14ac:dyDescent="0.3">
      <c r="A9" s="47" t="s">
        <v>153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x14ac:dyDescent="0.3">
      <c r="A10" s="47" t="s">
        <v>154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x14ac:dyDescent="0.3">
      <c r="A11" s="19"/>
    </row>
    <row r="13" spans="1:17" x14ac:dyDescent="0.3">
      <c r="C13" s="18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97"/>
  <sheetViews>
    <sheetView showGridLines="0" workbookViewId="0">
      <selection activeCell="H127" sqref="H127"/>
    </sheetView>
  </sheetViews>
  <sheetFormatPr defaultRowHeight="14.4" x14ac:dyDescent="0.3"/>
  <cols>
    <col min="1" max="1" width="11.6640625" customWidth="1"/>
    <col min="2" max="2" width="14.44140625" customWidth="1"/>
    <col min="3" max="3" width="5.109375" bestFit="1" customWidth="1"/>
    <col min="4" max="4" width="2.6640625" customWidth="1"/>
    <col min="5" max="5" width="14.33203125" hidden="1" customWidth="1"/>
    <col min="6" max="6" width="8.6640625" bestFit="1" customWidth="1"/>
    <col min="7" max="7" width="15.44140625" bestFit="1" customWidth="1"/>
    <col min="8" max="8" width="8.6640625" bestFit="1" customWidth="1"/>
    <col min="9" max="9" width="4.5546875" bestFit="1" customWidth="1"/>
    <col min="10" max="10" width="26.6640625" bestFit="1" customWidth="1"/>
  </cols>
  <sheetData>
    <row r="1" spans="1:15" ht="17.399999999999999" x14ac:dyDescent="0.3">
      <c r="A1" s="21" t="s">
        <v>98</v>
      </c>
      <c r="B1" s="22"/>
      <c r="C1" s="22"/>
      <c r="D1" s="22"/>
      <c r="E1" s="22"/>
      <c r="F1" s="22"/>
      <c r="G1" s="22"/>
      <c r="H1" s="22"/>
      <c r="I1" s="22"/>
      <c r="J1" s="23"/>
      <c r="K1" s="24"/>
      <c r="L1" s="24"/>
      <c r="M1" s="24"/>
      <c r="N1" s="24"/>
      <c r="O1" s="24"/>
    </row>
    <row r="2" spans="1:15" x14ac:dyDescent="0.3">
      <c r="A2" s="73" t="s">
        <v>102</v>
      </c>
      <c r="B2" s="24"/>
      <c r="C2" s="24"/>
      <c r="D2" s="24"/>
      <c r="E2" s="24"/>
      <c r="F2" s="24"/>
      <c r="G2" s="24"/>
      <c r="H2" s="24"/>
      <c r="I2" s="24"/>
      <c r="J2" s="22"/>
      <c r="K2" s="24"/>
      <c r="L2" s="24"/>
      <c r="M2" s="24"/>
      <c r="N2" s="24"/>
      <c r="O2" s="24"/>
    </row>
    <row r="3" spans="1:15" x14ac:dyDescent="0.3">
      <c r="A3" s="74" t="s">
        <v>101</v>
      </c>
      <c r="B3" s="24"/>
      <c r="C3" s="24"/>
      <c r="D3" s="24"/>
      <c r="E3" s="24"/>
      <c r="F3" s="24"/>
      <c r="G3" s="24"/>
      <c r="H3" s="24"/>
      <c r="I3" s="24"/>
      <c r="J3" s="22"/>
      <c r="K3" s="24"/>
      <c r="L3" s="24"/>
      <c r="M3" s="24"/>
      <c r="N3" s="24"/>
      <c r="O3" s="24"/>
    </row>
    <row r="4" spans="1:15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5.6" x14ac:dyDescent="0.3">
      <c r="A5" s="26" t="s">
        <v>1</v>
      </c>
      <c r="B5" s="22"/>
      <c r="C5" s="27"/>
      <c r="D5" s="28"/>
      <c r="E5" s="28"/>
      <c r="F5" s="28"/>
      <c r="G5" s="28"/>
      <c r="H5" s="28"/>
      <c r="I5" s="28"/>
      <c r="J5" s="28"/>
      <c r="K5" s="24"/>
      <c r="L5" s="24"/>
      <c r="M5" s="24"/>
      <c r="N5" s="24"/>
      <c r="O5" s="24"/>
    </row>
    <row r="6" spans="1:15" ht="15" customHeight="1" x14ac:dyDescent="0.3">
      <c r="A6" s="29" t="s">
        <v>126</v>
      </c>
      <c r="B6" s="22"/>
      <c r="C6" s="27"/>
      <c r="D6" s="28"/>
      <c r="E6" s="28"/>
      <c r="F6" s="28"/>
      <c r="G6" s="28"/>
      <c r="H6" s="28"/>
      <c r="I6" s="28"/>
      <c r="J6" s="28"/>
      <c r="K6" s="24"/>
      <c r="L6" s="24"/>
      <c r="M6" s="24"/>
      <c r="N6" s="24"/>
      <c r="O6" s="24"/>
    </row>
    <row r="7" spans="1:15" x14ac:dyDescent="0.3">
      <c r="A7" s="29" t="s">
        <v>119</v>
      </c>
      <c r="B7" s="22"/>
      <c r="C7" s="22"/>
      <c r="D7" s="22"/>
      <c r="E7" s="30"/>
      <c r="F7" s="31"/>
      <c r="G7" s="32"/>
      <c r="H7" s="33"/>
      <c r="I7" s="34"/>
      <c r="J7" s="22"/>
      <c r="K7" s="24"/>
      <c r="L7" s="24"/>
      <c r="M7" s="24"/>
      <c r="N7" s="24"/>
      <c r="O7" s="24"/>
    </row>
    <row r="8" spans="1:15" ht="15" customHeight="1" x14ac:dyDescent="0.3">
      <c r="A8" s="35" t="s">
        <v>121</v>
      </c>
      <c r="B8" s="22"/>
      <c r="C8" s="22"/>
      <c r="D8" s="22"/>
      <c r="E8" s="22"/>
      <c r="F8" s="22"/>
      <c r="G8" s="22"/>
      <c r="H8" s="22"/>
      <c r="I8" s="22"/>
      <c r="J8" s="22"/>
      <c r="K8" s="24"/>
      <c r="L8" s="24"/>
      <c r="M8" s="24"/>
      <c r="N8" s="24"/>
      <c r="O8" s="24"/>
    </row>
    <row r="9" spans="1:15" x14ac:dyDescent="0.3">
      <c r="A9" s="29" t="s">
        <v>30</v>
      </c>
      <c r="B9" s="22"/>
      <c r="C9" s="22"/>
      <c r="D9" s="22"/>
      <c r="E9" s="22"/>
      <c r="F9" s="22"/>
      <c r="G9" s="22"/>
      <c r="H9" s="22"/>
      <c r="I9" s="22"/>
      <c r="J9" s="22"/>
      <c r="K9" s="24"/>
      <c r="L9" s="24"/>
      <c r="M9" s="24"/>
      <c r="N9" s="24"/>
      <c r="O9" s="24"/>
    </row>
    <row r="10" spans="1:15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2"/>
      <c r="K10" s="24"/>
      <c r="L10" s="24"/>
      <c r="M10" s="24"/>
      <c r="N10" s="24"/>
      <c r="O10" s="24"/>
    </row>
    <row r="11" spans="1:15" ht="16.2" thickBot="1" x14ac:dyDescent="0.35">
      <c r="A11" s="26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4"/>
      <c r="L11" s="24"/>
      <c r="M11" s="24"/>
      <c r="N11" s="24"/>
      <c r="O11" s="24"/>
    </row>
    <row r="12" spans="1:15" ht="40.200000000000003" thickBot="1" x14ac:dyDescent="0.35">
      <c r="A12" s="111" t="s">
        <v>3</v>
      </c>
      <c r="B12" s="112"/>
      <c r="C12" s="112"/>
      <c r="D12" s="112"/>
      <c r="E12" s="113"/>
      <c r="F12" s="36" t="s">
        <v>116</v>
      </c>
      <c r="G12" s="36" t="s">
        <v>91</v>
      </c>
      <c r="H12" s="36" t="s">
        <v>52</v>
      </c>
      <c r="I12" s="36" t="s">
        <v>5</v>
      </c>
      <c r="J12" s="36" t="s">
        <v>54</v>
      </c>
      <c r="K12" s="24"/>
      <c r="L12" s="24"/>
      <c r="M12" s="24"/>
      <c r="N12" s="24"/>
      <c r="O12" s="24"/>
    </row>
    <row r="13" spans="1:15" ht="15" thickBot="1" x14ac:dyDescent="0.35">
      <c r="A13" s="114" t="s">
        <v>94</v>
      </c>
      <c r="B13" s="115"/>
      <c r="C13" s="115"/>
      <c r="D13" s="115"/>
      <c r="E13" s="116"/>
      <c r="F13" s="37">
        <v>100</v>
      </c>
      <c r="G13" s="38" t="s">
        <v>7</v>
      </c>
      <c r="H13" s="39">
        <f>CEILING(($F$13*6)*1.1,100)</f>
        <v>700</v>
      </c>
      <c r="I13" s="40">
        <v>9003</v>
      </c>
      <c r="J13" s="41" t="s">
        <v>107</v>
      </c>
      <c r="K13" s="24"/>
      <c r="L13" s="24"/>
      <c r="M13" s="24"/>
      <c r="N13" s="24"/>
      <c r="O13" s="24"/>
    </row>
    <row r="14" spans="1:15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2"/>
      <c r="K14" s="24"/>
      <c r="L14" s="24"/>
      <c r="M14" s="24"/>
      <c r="N14" s="24"/>
      <c r="O14" s="24"/>
    </row>
    <row r="15" spans="1:15" ht="15.6" x14ac:dyDescent="0.3">
      <c r="A15" s="42" t="s">
        <v>2</v>
      </c>
      <c r="B15" s="43"/>
      <c r="C15" s="43"/>
      <c r="D15" s="43"/>
      <c r="E15" s="43"/>
      <c r="F15" s="43"/>
      <c r="G15" s="43"/>
      <c r="H15" s="22"/>
      <c r="I15" s="22"/>
      <c r="J15" s="22"/>
      <c r="K15" s="24"/>
      <c r="L15" s="24"/>
      <c r="M15" s="24"/>
      <c r="N15" s="24"/>
      <c r="O15" s="24"/>
    </row>
    <row r="16" spans="1:15" x14ac:dyDescent="0.3">
      <c r="A16" s="44" t="s">
        <v>81</v>
      </c>
      <c r="B16" s="45"/>
      <c r="C16" s="43"/>
      <c r="D16" s="43"/>
      <c r="E16" s="43"/>
      <c r="F16" s="43"/>
      <c r="G16" s="43"/>
      <c r="H16" s="22"/>
      <c r="I16" s="22"/>
      <c r="J16" s="22"/>
      <c r="K16" s="24"/>
      <c r="L16" s="24"/>
      <c r="M16" s="24"/>
      <c r="N16" s="24"/>
      <c r="O16" s="24"/>
    </row>
    <row r="17" spans="1:15" x14ac:dyDescent="0.3">
      <c r="A17" s="46" t="s">
        <v>27</v>
      </c>
      <c r="B17" s="23"/>
      <c r="C17" s="22"/>
      <c r="D17" s="22"/>
      <c r="E17" s="22"/>
      <c r="F17" s="22"/>
      <c r="G17" s="22"/>
      <c r="H17" s="22"/>
      <c r="I17" s="22"/>
      <c r="J17" s="22"/>
      <c r="K17" s="24"/>
      <c r="L17" s="24"/>
      <c r="M17" s="24"/>
      <c r="N17" s="24"/>
      <c r="O17" s="24"/>
    </row>
    <row r="18" spans="1:15" x14ac:dyDescent="0.3">
      <c r="A18" s="47" t="s">
        <v>118</v>
      </c>
      <c r="B18" s="23"/>
      <c r="C18" s="22"/>
      <c r="D18" s="22"/>
      <c r="E18" s="22"/>
      <c r="F18" s="22"/>
      <c r="G18" s="22"/>
      <c r="H18" s="22"/>
      <c r="I18" s="22"/>
      <c r="J18" s="22"/>
      <c r="K18" s="24"/>
      <c r="L18" s="24"/>
      <c r="M18" s="24"/>
      <c r="N18" s="24"/>
      <c r="O18" s="24"/>
    </row>
    <row r="19" spans="1:15" x14ac:dyDescent="0.3">
      <c r="A19" s="46" t="s">
        <v>42</v>
      </c>
      <c r="B19" s="23"/>
      <c r="C19" s="22"/>
      <c r="D19" s="22"/>
      <c r="E19" s="22"/>
      <c r="F19" s="22"/>
      <c r="G19" s="22"/>
      <c r="H19" s="22"/>
      <c r="I19" s="22"/>
      <c r="J19" s="22"/>
      <c r="K19" s="24"/>
      <c r="L19" s="24"/>
      <c r="M19" s="24"/>
      <c r="N19" s="24"/>
      <c r="O19" s="24"/>
    </row>
    <row r="20" spans="1:15" x14ac:dyDescent="0.3">
      <c r="A20" s="46" t="s">
        <v>43</v>
      </c>
      <c r="B20" s="23"/>
      <c r="C20" s="22"/>
      <c r="D20" s="22"/>
      <c r="E20" s="22"/>
      <c r="F20" s="22"/>
      <c r="G20" s="22"/>
      <c r="H20" s="22"/>
      <c r="I20" s="22"/>
      <c r="J20" s="22"/>
      <c r="K20" s="24"/>
      <c r="L20" s="24"/>
      <c r="M20" s="24"/>
      <c r="N20" s="24"/>
      <c r="O20" s="24"/>
    </row>
    <row r="21" spans="1:15" x14ac:dyDescent="0.3">
      <c r="A21" s="48" t="s">
        <v>161</v>
      </c>
      <c r="B21" s="23"/>
      <c r="C21" s="22"/>
      <c r="D21" s="22"/>
      <c r="E21" s="22"/>
      <c r="F21" s="22"/>
      <c r="G21" s="22"/>
      <c r="H21" s="22"/>
      <c r="I21" s="22"/>
      <c r="J21" s="22"/>
      <c r="K21" s="24"/>
      <c r="L21" s="24"/>
      <c r="M21" s="24"/>
      <c r="N21" s="24"/>
      <c r="O21" s="24"/>
    </row>
    <row r="22" spans="1:15" x14ac:dyDescent="0.3">
      <c r="A22" s="48" t="s">
        <v>110</v>
      </c>
      <c r="B22" s="23"/>
      <c r="C22" s="22"/>
      <c r="D22" s="22"/>
      <c r="E22" s="22"/>
      <c r="F22" s="22"/>
      <c r="G22" s="22"/>
      <c r="H22" s="22"/>
      <c r="I22" s="22"/>
      <c r="J22" s="22"/>
      <c r="K22" s="24"/>
      <c r="L22" s="24"/>
      <c r="M22" s="24"/>
      <c r="N22" s="24"/>
      <c r="O22" s="24"/>
    </row>
    <row r="23" spans="1:15" x14ac:dyDescent="0.3">
      <c r="A23" s="46" t="s">
        <v>44</v>
      </c>
      <c r="B23" s="23"/>
      <c r="C23" s="22"/>
      <c r="D23" s="22"/>
      <c r="E23" s="22"/>
      <c r="F23" s="22"/>
      <c r="G23" s="22"/>
      <c r="H23" s="22"/>
      <c r="I23" s="22"/>
      <c r="J23" s="22"/>
      <c r="K23" s="24"/>
      <c r="L23" s="24"/>
      <c r="M23" s="24"/>
      <c r="N23" s="24"/>
      <c r="O23" s="24"/>
    </row>
    <row r="24" spans="1:15" x14ac:dyDescent="0.3">
      <c r="A24" s="49" t="s">
        <v>45</v>
      </c>
      <c r="B24" s="23"/>
      <c r="C24" s="22"/>
      <c r="D24" s="22"/>
      <c r="E24" s="22"/>
      <c r="F24" s="22"/>
      <c r="G24" s="22"/>
      <c r="H24" s="22"/>
      <c r="I24" s="22"/>
      <c r="J24" s="22"/>
      <c r="K24" s="24"/>
      <c r="L24" s="24"/>
      <c r="M24" s="24"/>
      <c r="N24" s="24"/>
      <c r="O24" s="24"/>
    </row>
    <row r="25" spans="1:15" x14ac:dyDescent="0.3">
      <c r="A25" s="47" t="s">
        <v>70</v>
      </c>
      <c r="B25" s="23"/>
      <c r="C25" s="22"/>
      <c r="D25" s="22"/>
      <c r="E25" s="22"/>
      <c r="F25" s="22"/>
      <c r="G25" s="22"/>
      <c r="H25" s="22"/>
      <c r="I25" s="22"/>
      <c r="J25" s="22"/>
      <c r="K25" s="24"/>
      <c r="L25" s="24"/>
      <c r="M25" s="24"/>
      <c r="N25" s="24"/>
      <c r="O25" s="24"/>
    </row>
    <row r="26" spans="1:15" x14ac:dyDescent="0.3">
      <c r="A26" s="47" t="s">
        <v>95</v>
      </c>
      <c r="B26" s="23"/>
      <c r="C26" s="22"/>
      <c r="D26" s="22"/>
      <c r="E26" s="22"/>
      <c r="F26" s="22"/>
      <c r="G26" s="22"/>
      <c r="H26" s="22"/>
      <c r="I26" s="22"/>
      <c r="J26" s="22"/>
      <c r="K26" s="24"/>
      <c r="L26" s="24"/>
      <c r="M26" s="24"/>
      <c r="N26" s="24"/>
      <c r="O26" s="24"/>
    </row>
    <row r="27" spans="1:15" x14ac:dyDescent="0.3">
      <c r="A27" s="50"/>
      <c r="B27" s="23"/>
      <c r="C27" s="22"/>
      <c r="D27" s="22"/>
      <c r="E27" s="22"/>
      <c r="F27" s="22"/>
      <c r="G27" s="22"/>
      <c r="H27" s="22"/>
      <c r="I27" s="22"/>
      <c r="J27" s="22"/>
      <c r="K27" s="24"/>
      <c r="L27" s="24"/>
      <c r="M27" s="24"/>
      <c r="N27" s="24"/>
      <c r="O27" s="24"/>
    </row>
    <row r="28" spans="1:15" ht="15.75" customHeight="1" x14ac:dyDescent="0.3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24"/>
      <c r="L28" s="24"/>
      <c r="M28" s="24"/>
      <c r="N28" s="24"/>
      <c r="O28" s="24"/>
    </row>
    <row r="29" spans="1:15" x14ac:dyDescent="0.3">
      <c r="A29" s="24"/>
      <c r="B29" s="24"/>
      <c r="C29" s="24"/>
      <c r="D29" s="24"/>
      <c r="E29" s="24"/>
      <c r="F29" s="24"/>
      <c r="G29" s="24"/>
      <c r="H29" s="22"/>
      <c r="I29" s="22"/>
      <c r="J29" s="22"/>
      <c r="K29" s="24"/>
      <c r="L29" s="24"/>
      <c r="M29" s="24"/>
      <c r="N29" s="24"/>
      <c r="O29" s="24"/>
    </row>
    <row r="30" spans="1:15" x14ac:dyDescent="0.3">
      <c r="A30" s="51"/>
      <c r="B30" s="24"/>
      <c r="C30" s="24"/>
      <c r="D30" s="24"/>
      <c r="E30" s="24"/>
      <c r="F30" s="24"/>
      <c r="G30" s="24"/>
      <c r="H30" s="22"/>
      <c r="I30" s="22"/>
      <c r="J30" s="22"/>
      <c r="K30" s="24"/>
      <c r="L30" s="24"/>
      <c r="M30" s="24"/>
      <c r="N30" s="24"/>
      <c r="O30" s="24"/>
    </row>
    <row r="31" spans="1:15" x14ac:dyDescent="0.3">
      <c r="A31" s="24"/>
      <c r="B31" s="24"/>
      <c r="C31" s="24"/>
      <c r="D31" s="24"/>
      <c r="E31" s="24"/>
      <c r="F31" s="24"/>
      <c r="G31" s="24"/>
      <c r="H31" s="22"/>
      <c r="I31" s="22"/>
      <c r="J31" s="22"/>
      <c r="K31" s="24"/>
      <c r="L31" s="24"/>
      <c r="M31" s="24"/>
      <c r="N31" s="24"/>
      <c r="O31" s="24"/>
    </row>
    <row r="32" spans="1:15" x14ac:dyDescent="0.3">
      <c r="A32" s="24"/>
      <c r="B32" s="24"/>
      <c r="C32" s="24"/>
      <c r="D32" s="24"/>
      <c r="E32" s="24"/>
      <c r="F32" s="24"/>
      <c r="G32" s="24"/>
      <c r="H32" s="22"/>
      <c r="I32" s="22"/>
      <c r="J32" s="22"/>
      <c r="K32" s="24"/>
      <c r="L32" s="24"/>
      <c r="M32" s="24"/>
      <c r="N32" s="24"/>
      <c r="O32" s="24"/>
    </row>
    <row r="33" spans="1:15" x14ac:dyDescent="0.3">
      <c r="A33" s="23"/>
      <c r="B33" s="23"/>
      <c r="C33" s="23"/>
      <c r="D33" s="23"/>
      <c r="E33" s="23"/>
      <c r="F33" s="23"/>
      <c r="G33" s="22"/>
      <c r="H33" s="22"/>
      <c r="I33" s="22"/>
      <c r="J33" s="22"/>
      <c r="K33" s="24"/>
      <c r="L33" s="24"/>
      <c r="M33" s="24"/>
      <c r="N33" s="24"/>
      <c r="O33" s="24"/>
    </row>
    <row r="34" spans="1:15" x14ac:dyDescent="0.3">
      <c r="A34" s="23"/>
      <c r="B34" s="23"/>
      <c r="C34" s="23"/>
      <c r="D34" s="23"/>
      <c r="E34" s="23"/>
      <c r="F34" s="23"/>
      <c r="G34" s="22"/>
      <c r="H34" s="22"/>
      <c r="I34" s="22"/>
      <c r="J34" s="22"/>
      <c r="K34" s="24"/>
      <c r="L34" s="24"/>
      <c r="M34" s="24"/>
      <c r="N34" s="24"/>
      <c r="O34" s="24"/>
    </row>
    <row r="35" spans="1:15" x14ac:dyDescent="0.3">
      <c r="A35" s="23"/>
      <c r="B35" s="23"/>
      <c r="C35" s="23"/>
      <c r="D35" s="23"/>
      <c r="E35" s="23"/>
      <c r="F35" s="23"/>
      <c r="G35" s="22"/>
      <c r="H35" s="22"/>
      <c r="I35" s="22"/>
      <c r="J35" s="22"/>
      <c r="K35" s="24"/>
      <c r="L35" s="24"/>
      <c r="M35" s="24"/>
      <c r="N35" s="24"/>
      <c r="O35" s="24"/>
    </row>
    <row r="36" spans="1:15" x14ac:dyDescent="0.3">
      <c r="A36" s="23"/>
      <c r="B36" s="23"/>
      <c r="C36" s="23"/>
      <c r="D36" s="23"/>
      <c r="E36" s="23"/>
      <c r="F36" s="23"/>
      <c r="G36" s="24"/>
      <c r="H36" s="22"/>
      <c r="I36" s="22"/>
      <c r="J36" s="22"/>
      <c r="K36" s="24"/>
      <c r="L36" s="24"/>
      <c r="M36" s="24"/>
      <c r="N36" s="24"/>
      <c r="O36" s="24"/>
    </row>
    <row r="37" spans="1:15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52"/>
      <c r="L37" s="24"/>
      <c r="M37" s="24"/>
      <c r="N37" s="24"/>
      <c r="O37" s="24"/>
    </row>
    <row r="38" spans="1:15" x14ac:dyDescent="0.3">
      <c r="A38" s="53"/>
      <c r="B38" s="53"/>
      <c r="C38" s="53"/>
      <c r="D38" s="53"/>
      <c r="E38" s="53"/>
      <c r="F38" s="53"/>
      <c r="G38" s="53"/>
      <c r="H38" s="27"/>
      <c r="I38" s="27"/>
      <c r="J38" s="27"/>
      <c r="K38" s="52"/>
      <c r="L38" s="24"/>
      <c r="M38" s="24"/>
      <c r="N38" s="24"/>
      <c r="O38" s="24"/>
    </row>
    <row r="39" spans="1:15" x14ac:dyDescent="0.3">
      <c r="A39" s="54"/>
      <c r="B39" s="54"/>
      <c r="C39" s="54"/>
      <c r="D39" s="54"/>
      <c r="E39" s="55"/>
      <c r="F39" s="54"/>
      <c r="G39" s="54"/>
      <c r="H39" s="27"/>
      <c r="I39" s="27"/>
      <c r="J39" s="27"/>
      <c r="K39" s="52"/>
      <c r="L39" s="24"/>
      <c r="M39" s="24"/>
      <c r="N39" s="24"/>
      <c r="O39" s="24"/>
    </row>
    <row r="40" spans="1:15" x14ac:dyDescent="0.3">
      <c r="A40" s="56"/>
      <c r="B40" s="56"/>
      <c r="C40" s="56"/>
      <c r="D40" s="56"/>
      <c r="E40" s="56"/>
      <c r="F40" s="56"/>
      <c r="G40" s="57"/>
      <c r="H40" s="27"/>
      <c r="I40" s="27"/>
      <c r="J40" s="27"/>
      <c r="K40" s="52"/>
      <c r="L40" s="24"/>
      <c r="M40" s="24"/>
      <c r="N40" s="24"/>
      <c r="O40" s="24"/>
    </row>
    <row r="41" spans="1:15" x14ac:dyDescent="0.3">
      <c r="A41" s="57"/>
      <c r="B41" s="58"/>
      <c r="C41" s="59"/>
      <c r="D41" s="60"/>
      <c r="E41" s="60"/>
      <c r="F41" s="60"/>
      <c r="G41" s="61"/>
      <c r="H41" s="27"/>
      <c r="I41" s="27"/>
      <c r="J41" s="27"/>
      <c r="K41" s="52"/>
      <c r="L41" s="24"/>
      <c r="M41" s="24"/>
      <c r="N41" s="24"/>
      <c r="O41" s="24"/>
    </row>
    <row r="42" spans="1:15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52"/>
      <c r="L42" s="24"/>
      <c r="M42" s="24"/>
      <c r="N42" s="24"/>
      <c r="O42" s="24"/>
    </row>
    <row r="43" spans="1:15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52"/>
      <c r="L43" s="24"/>
      <c r="M43" s="24"/>
      <c r="N43" s="24"/>
      <c r="O43" s="24"/>
    </row>
    <row r="44" spans="1:15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52"/>
      <c r="L44" s="24"/>
      <c r="M44" s="24"/>
      <c r="N44" s="24"/>
      <c r="O44" s="24"/>
    </row>
    <row r="45" spans="1:15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52"/>
      <c r="L45" s="24"/>
      <c r="M45" s="24"/>
      <c r="N45" s="24"/>
      <c r="O45" s="24"/>
    </row>
    <row r="46" spans="1:15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52"/>
      <c r="L46" s="24"/>
      <c r="M46" s="24"/>
      <c r="N46" s="24"/>
      <c r="O46" s="24"/>
    </row>
    <row r="47" spans="1:15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4"/>
      <c r="L47" s="24"/>
      <c r="M47" s="24"/>
      <c r="N47" s="24"/>
      <c r="O47" s="24"/>
    </row>
    <row r="48" spans="1:15" x14ac:dyDescent="0.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4"/>
      <c r="L48" s="24"/>
      <c r="M48" s="24"/>
      <c r="N48" s="24"/>
      <c r="O48" s="24"/>
    </row>
    <row r="49" spans="1:15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4"/>
      <c r="L49" s="24"/>
      <c r="M49" s="24"/>
      <c r="N49" s="24"/>
      <c r="O49" s="24"/>
    </row>
    <row r="50" spans="1:15" x14ac:dyDescent="0.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4"/>
      <c r="L50" s="24"/>
      <c r="M50" s="24"/>
      <c r="N50" s="24"/>
      <c r="O50" s="24"/>
    </row>
    <row r="51" spans="1:15" x14ac:dyDescent="0.3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4"/>
      <c r="L51" s="24"/>
      <c r="M51" s="24"/>
      <c r="N51" s="24"/>
      <c r="O51" s="24"/>
    </row>
    <row r="52" spans="1:15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4"/>
      <c r="L52" s="24"/>
      <c r="M52" s="24"/>
      <c r="N52" s="24"/>
      <c r="O52" s="24"/>
    </row>
    <row r="53" spans="1:15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x14ac:dyDescent="0.3">
      <c r="A55" s="110" t="s">
        <v>22</v>
      </c>
      <c r="B55" s="110"/>
      <c r="C55" s="110"/>
      <c r="D55" s="110"/>
      <c r="E55" s="110"/>
      <c r="F55" s="110"/>
      <c r="G55" s="110"/>
      <c r="H55" s="110"/>
      <c r="I55" s="110"/>
      <c r="J55" s="110"/>
      <c r="K55" s="24"/>
      <c r="L55" s="24"/>
      <c r="M55" s="24"/>
      <c r="N55" s="24"/>
      <c r="O55" s="24"/>
    </row>
    <row r="56" spans="1:15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x14ac:dyDescent="0.3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x14ac:dyDescent="0.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x14ac:dyDescent="0.3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x14ac:dyDescent="0.3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x14ac:dyDescent="0.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x14ac:dyDescent="0.3">
      <c r="A78" s="110" t="s">
        <v>23</v>
      </c>
      <c r="B78" s="110"/>
      <c r="C78" s="110"/>
      <c r="D78" s="110"/>
      <c r="E78" s="110"/>
      <c r="F78" s="110"/>
      <c r="G78" s="110"/>
      <c r="H78" s="110"/>
      <c r="I78" s="110"/>
      <c r="J78" s="110"/>
      <c r="K78" s="24"/>
      <c r="L78" s="24"/>
      <c r="M78" s="24"/>
      <c r="N78" s="24"/>
      <c r="O78" s="24"/>
    </row>
    <row r="79" spans="1:15" x14ac:dyDescent="0.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x14ac:dyDescent="0.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x14ac:dyDescent="0.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x14ac:dyDescent="0.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x14ac:dyDescent="0.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x14ac:dyDescent="0.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x14ac:dyDescent="0.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x14ac:dyDescent="0.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x14ac:dyDescent="0.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x14ac:dyDescent="0.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x14ac:dyDescent="0.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 x14ac:dyDescent="0.3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x14ac:dyDescent="0.3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 x14ac:dyDescent="0.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x14ac:dyDescent="0.3">
      <c r="A97" s="110" t="s">
        <v>24</v>
      </c>
      <c r="B97" s="110"/>
      <c r="C97" s="110"/>
      <c r="D97" s="110"/>
      <c r="E97" s="110"/>
      <c r="F97" s="110"/>
      <c r="G97" s="110"/>
      <c r="H97" s="110"/>
      <c r="I97" s="110"/>
      <c r="J97" s="110"/>
      <c r="K97" s="24"/>
      <c r="L97" s="24"/>
      <c r="M97" s="24"/>
      <c r="N97" s="24"/>
      <c r="O97" s="24"/>
    </row>
  </sheetData>
  <sheetProtection formatCells="0" formatColumns="0" formatRows="0" insertColumns="0" insertRows="0" insertHyperlinks="0" deleteColumns="0" deleteRows="0" sort="0" autoFilter="0" pivotTables="0"/>
  <mergeCells count="5">
    <mergeCell ref="A12:E12"/>
    <mergeCell ref="A13:E13"/>
    <mergeCell ref="A55:J55"/>
    <mergeCell ref="A78:J78"/>
    <mergeCell ref="A97:J9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70C0"/>
  </sheetPr>
  <dimension ref="A1:K98"/>
  <sheetViews>
    <sheetView showGridLines="0" workbookViewId="0">
      <selection activeCell="O12" sqref="O12"/>
    </sheetView>
  </sheetViews>
  <sheetFormatPr defaultRowHeight="14.4" x14ac:dyDescent="0.3"/>
  <cols>
    <col min="1" max="1" width="11.6640625" customWidth="1"/>
    <col min="2" max="2" width="14.44140625" customWidth="1"/>
    <col min="3" max="3" width="11.44140625" customWidth="1"/>
    <col min="4" max="4" width="0.109375" hidden="1" customWidth="1"/>
    <col min="5" max="5" width="10.44140625" hidden="1" customWidth="1"/>
    <col min="6" max="6" width="8.6640625" bestFit="1" customWidth="1"/>
    <col min="7" max="7" width="18" bestFit="1" customWidth="1"/>
    <col min="8" max="8" width="8.6640625" bestFit="1" customWidth="1"/>
    <col min="9" max="9" width="4.5546875" bestFit="1" customWidth="1"/>
    <col min="10" max="10" width="25.33203125" bestFit="1" customWidth="1"/>
  </cols>
  <sheetData>
    <row r="1" spans="1:11" s="17" customFormat="1" ht="17.399999999999999" x14ac:dyDescent="0.3">
      <c r="A1" s="63" t="s">
        <v>99</v>
      </c>
      <c r="B1" s="102"/>
      <c r="C1" s="102"/>
      <c r="D1" s="103"/>
      <c r="E1" s="103"/>
      <c r="F1" s="102"/>
      <c r="G1" s="102"/>
      <c r="H1" s="102"/>
      <c r="I1" s="102"/>
      <c r="J1" s="102"/>
      <c r="K1" s="104"/>
    </row>
    <row r="2" spans="1:11" s="17" customFormat="1" x14ac:dyDescent="0.3">
      <c r="A2" s="25" t="s">
        <v>100</v>
      </c>
      <c r="B2" s="102"/>
      <c r="C2" s="102"/>
      <c r="D2" s="103"/>
      <c r="E2" s="103"/>
      <c r="F2" s="102"/>
      <c r="G2" s="102"/>
      <c r="H2" s="102"/>
      <c r="I2" s="102"/>
      <c r="J2" s="102"/>
      <c r="K2" s="104"/>
    </row>
    <row r="3" spans="1:11" s="17" customFormat="1" x14ac:dyDescent="0.3">
      <c r="A3" s="74" t="s">
        <v>103</v>
      </c>
      <c r="B3" s="102"/>
      <c r="C3" s="102"/>
      <c r="D3" s="103"/>
      <c r="E3" s="103"/>
      <c r="F3" s="102"/>
      <c r="G3" s="102"/>
      <c r="H3" s="102"/>
      <c r="I3" s="102"/>
      <c r="J3" s="102"/>
      <c r="K3" s="104"/>
    </row>
    <row r="4" spans="1:11" x14ac:dyDescent="0.3">
      <c r="A4" s="69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.6" x14ac:dyDescent="0.3">
      <c r="A5" s="42" t="s">
        <v>1</v>
      </c>
      <c r="B5" s="22"/>
      <c r="C5" s="22"/>
      <c r="D5" s="27"/>
      <c r="E5" s="28"/>
      <c r="F5" s="28"/>
      <c r="G5" s="28"/>
      <c r="H5" s="28"/>
      <c r="I5" s="28"/>
      <c r="J5" s="28"/>
      <c r="K5" s="28"/>
    </row>
    <row r="6" spans="1:11" ht="15.6" x14ac:dyDescent="0.3">
      <c r="A6" s="29" t="s">
        <v>127</v>
      </c>
      <c r="B6" s="22"/>
      <c r="C6" s="22"/>
      <c r="D6" s="27"/>
      <c r="E6" s="28"/>
      <c r="F6" s="28"/>
      <c r="G6" s="28"/>
      <c r="H6" s="28"/>
      <c r="I6" s="28"/>
      <c r="J6" s="28"/>
      <c r="K6" s="28"/>
    </row>
    <row r="7" spans="1:11" x14ac:dyDescent="0.3">
      <c r="A7" s="29" t="s">
        <v>117</v>
      </c>
      <c r="B7" s="22"/>
      <c r="C7" s="22"/>
      <c r="D7" s="22"/>
      <c r="E7" s="30"/>
      <c r="F7" s="31"/>
      <c r="G7" s="32"/>
      <c r="H7" s="33"/>
      <c r="I7" s="34"/>
      <c r="J7" s="22"/>
      <c r="K7" s="24"/>
    </row>
    <row r="8" spans="1:11" ht="16.2" x14ac:dyDescent="0.3">
      <c r="A8" s="105" t="s">
        <v>108</v>
      </c>
      <c r="B8" s="22"/>
      <c r="C8" s="22"/>
      <c r="D8" s="22"/>
      <c r="E8" s="22"/>
      <c r="F8" s="22"/>
      <c r="G8" s="22"/>
      <c r="H8" s="22"/>
      <c r="I8" s="22"/>
      <c r="J8" s="22"/>
      <c r="K8" s="24"/>
    </row>
    <row r="9" spans="1:11" x14ac:dyDescent="0.3">
      <c r="A9" s="29" t="s">
        <v>30</v>
      </c>
      <c r="B9" s="22"/>
      <c r="C9" s="22"/>
      <c r="D9" s="22"/>
      <c r="E9" s="22"/>
      <c r="F9" s="22"/>
      <c r="G9" s="22"/>
      <c r="H9" s="22"/>
      <c r="I9" s="22"/>
      <c r="J9" s="22"/>
      <c r="K9" s="24"/>
    </row>
    <row r="10" spans="1:11" x14ac:dyDescent="0.3">
      <c r="A10" s="69"/>
      <c r="B10" s="24"/>
      <c r="C10" s="24"/>
      <c r="D10" s="24"/>
      <c r="E10" s="24"/>
      <c r="F10" s="24"/>
      <c r="G10" s="24"/>
      <c r="H10" s="24"/>
      <c r="I10" s="24"/>
      <c r="J10" s="22"/>
      <c r="K10" s="24"/>
    </row>
    <row r="11" spans="1:11" ht="16.2" thickBot="1" x14ac:dyDescent="0.35">
      <c r="A11" s="42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4"/>
    </row>
    <row r="12" spans="1:11" ht="42.6" thickBot="1" x14ac:dyDescent="0.35">
      <c r="A12" s="111" t="s">
        <v>3</v>
      </c>
      <c r="B12" s="112"/>
      <c r="C12" s="112"/>
      <c r="D12" s="112"/>
      <c r="E12" s="113"/>
      <c r="F12" s="36" t="s">
        <v>38</v>
      </c>
      <c r="G12" s="36" t="s">
        <v>91</v>
      </c>
      <c r="H12" s="36" t="s">
        <v>52</v>
      </c>
      <c r="I12" s="36" t="s">
        <v>5</v>
      </c>
      <c r="J12" s="36" t="s">
        <v>54</v>
      </c>
      <c r="K12" s="24"/>
    </row>
    <row r="13" spans="1:11" ht="15" thickBot="1" x14ac:dyDescent="0.35">
      <c r="A13" s="114" t="s">
        <v>96</v>
      </c>
      <c r="B13" s="115"/>
      <c r="C13" s="115"/>
      <c r="D13" s="115"/>
      <c r="E13" s="116"/>
      <c r="F13" s="37">
        <v>1000</v>
      </c>
      <c r="G13" s="38" t="s">
        <v>8</v>
      </c>
      <c r="H13" s="39">
        <f>CEILING(($F$13*2)*1.1,100)</f>
        <v>2200</v>
      </c>
      <c r="I13" s="40">
        <v>9003</v>
      </c>
      <c r="J13" s="41" t="s">
        <v>109</v>
      </c>
      <c r="K13" s="24"/>
    </row>
    <row r="14" spans="1:11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2"/>
      <c r="K14" s="24"/>
    </row>
    <row r="15" spans="1:11" ht="15.6" x14ac:dyDescent="0.3">
      <c r="A15" s="42" t="s">
        <v>2</v>
      </c>
      <c r="B15" s="43"/>
      <c r="C15" s="43"/>
      <c r="D15" s="43"/>
      <c r="E15" s="43"/>
      <c r="F15" s="43"/>
      <c r="G15" s="43"/>
      <c r="H15" s="22"/>
      <c r="I15" s="22"/>
      <c r="J15" s="22"/>
      <c r="K15" s="24"/>
    </row>
    <row r="16" spans="1:11" x14ac:dyDescent="0.3">
      <c r="A16" s="44" t="s">
        <v>82</v>
      </c>
      <c r="B16" s="45"/>
      <c r="C16" s="43"/>
      <c r="D16" s="43"/>
      <c r="E16" s="43"/>
      <c r="F16" s="43"/>
      <c r="G16" s="43"/>
      <c r="H16" s="22"/>
      <c r="I16" s="22"/>
      <c r="J16" s="22"/>
      <c r="K16" s="24"/>
    </row>
    <row r="17" spans="1:11" x14ac:dyDescent="0.3">
      <c r="A17" s="46" t="s">
        <v>28</v>
      </c>
      <c r="B17" s="23"/>
      <c r="C17" s="22"/>
      <c r="D17" s="22"/>
      <c r="E17" s="22"/>
      <c r="F17" s="22"/>
      <c r="G17" s="22"/>
      <c r="H17" s="22"/>
      <c r="I17" s="22"/>
      <c r="J17" s="22"/>
      <c r="K17" s="24"/>
    </row>
    <row r="18" spans="1:11" x14ac:dyDescent="0.3">
      <c r="A18" s="47" t="s">
        <v>120</v>
      </c>
      <c r="B18" s="23"/>
      <c r="C18" s="22"/>
      <c r="D18" s="22"/>
      <c r="E18" s="22"/>
      <c r="F18" s="22"/>
      <c r="G18" s="22"/>
      <c r="H18" s="22"/>
      <c r="I18" s="22"/>
      <c r="J18" s="22"/>
      <c r="K18" s="24"/>
    </row>
    <row r="19" spans="1:11" x14ac:dyDescent="0.3">
      <c r="A19" s="46" t="s">
        <v>46</v>
      </c>
      <c r="B19" s="23"/>
      <c r="C19" s="22"/>
      <c r="D19" s="22"/>
      <c r="E19" s="22"/>
      <c r="F19" s="22"/>
      <c r="G19" s="22"/>
      <c r="H19" s="22"/>
      <c r="I19" s="22"/>
      <c r="J19" s="22"/>
      <c r="K19" s="24"/>
    </row>
    <row r="20" spans="1:11" x14ac:dyDescent="0.3">
      <c r="A20" s="46" t="s">
        <v>47</v>
      </c>
      <c r="B20" s="23"/>
      <c r="C20" s="22"/>
      <c r="D20" s="22"/>
      <c r="E20" s="22"/>
      <c r="F20" s="22"/>
      <c r="G20" s="22"/>
      <c r="H20" s="22"/>
      <c r="I20" s="22"/>
      <c r="J20" s="22"/>
      <c r="K20" s="24"/>
    </row>
    <row r="21" spans="1:11" x14ac:dyDescent="0.3">
      <c r="A21" s="48" t="s">
        <v>83</v>
      </c>
      <c r="B21" s="23"/>
      <c r="C21" s="22"/>
      <c r="D21" s="22"/>
      <c r="E21" s="22"/>
      <c r="F21" s="22"/>
      <c r="G21" s="22"/>
      <c r="H21" s="22"/>
      <c r="I21" s="22"/>
      <c r="J21" s="22"/>
      <c r="K21" s="24"/>
    </row>
    <row r="22" spans="1:11" x14ac:dyDescent="0.3">
      <c r="A22" s="48" t="s">
        <v>110</v>
      </c>
      <c r="B22" s="23"/>
      <c r="C22" s="22"/>
      <c r="D22" s="22"/>
      <c r="E22" s="22"/>
      <c r="F22" s="22"/>
      <c r="G22" s="22"/>
      <c r="H22" s="22"/>
      <c r="I22" s="22"/>
      <c r="J22" s="22"/>
      <c r="K22" s="24"/>
    </row>
    <row r="23" spans="1:11" x14ac:dyDescent="0.3">
      <c r="A23" s="48" t="s">
        <v>84</v>
      </c>
      <c r="B23" s="23"/>
      <c r="C23" s="22"/>
      <c r="D23" s="22"/>
      <c r="E23" s="22"/>
      <c r="F23" s="22"/>
      <c r="G23" s="22"/>
      <c r="H23" s="22"/>
      <c r="I23" s="22"/>
      <c r="J23" s="22"/>
      <c r="K23" s="24"/>
    </row>
    <row r="24" spans="1:11" x14ac:dyDescent="0.3">
      <c r="A24" s="46" t="s">
        <v>48</v>
      </c>
      <c r="B24" s="23"/>
      <c r="C24" s="22"/>
      <c r="D24" s="22"/>
      <c r="E24" s="22"/>
      <c r="F24" s="22"/>
      <c r="G24" s="22"/>
      <c r="H24" s="22"/>
      <c r="I24" s="22"/>
      <c r="J24" s="22"/>
      <c r="K24" s="24"/>
    </row>
    <row r="25" spans="1:11" x14ac:dyDescent="0.3">
      <c r="A25" s="49" t="s">
        <v>49</v>
      </c>
      <c r="B25" s="23"/>
      <c r="C25" s="22"/>
      <c r="D25" s="22"/>
      <c r="E25" s="22"/>
      <c r="F25" s="22"/>
      <c r="G25" s="22"/>
      <c r="H25" s="22"/>
      <c r="I25" s="22"/>
      <c r="J25" s="22"/>
      <c r="K25" s="24"/>
    </row>
    <row r="26" spans="1:11" x14ac:dyDescent="0.3">
      <c r="A26" s="47" t="s">
        <v>70</v>
      </c>
      <c r="B26" s="23"/>
      <c r="C26" s="22"/>
      <c r="D26" s="22"/>
      <c r="E26" s="22"/>
      <c r="F26" s="22"/>
      <c r="G26" s="22"/>
      <c r="H26" s="22"/>
      <c r="I26" s="22"/>
      <c r="J26" s="22"/>
      <c r="K26" s="24"/>
    </row>
    <row r="27" spans="1:11" x14ac:dyDescent="0.3">
      <c r="A27" s="47" t="s">
        <v>95</v>
      </c>
      <c r="B27" s="23"/>
      <c r="C27" s="22"/>
      <c r="D27" s="22"/>
      <c r="E27" s="22"/>
      <c r="F27" s="22"/>
      <c r="G27" s="22"/>
      <c r="H27" s="22"/>
      <c r="I27" s="22"/>
      <c r="J27" s="22"/>
      <c r="K27" s="24"/>
    </row>
    <row r="28" spans="1:11" x14ac:dyDescent="0.3">
      <c r="A28" s="50"/>
      <c r="B28" s="23"/>
      <c r="C28" s="22"/>
      <c r="D28" s="22"/>
      <c r="E28" s="22"/>
      <c r="F28" s="22"/>
      <c r="G28" s="22"/>
      <c r="H28" s="22"/>
      <c r="I28" s="22"/>
      <c r="J28" s="22"/>
      <c r="K28" s="24"/>
    </row>
    <row r="29" spans="1:11" x14ac:dyDescent="0.3">
      <c r="A29" s="66"/>
      <c r="B29" s="23"/>
      <c r="C29" s="22"/>
      <c r="D29" s="22"/>
      <c r="E29" s="22"/>
      <c r="F29" s="22"/>
      <c r="G29" s="22"/>
      <c r="H29" s="22"/>
      <c r="I29" s="22"/>
      <c r="J29" s="22"/>
      <c r="K29" s="24"/>
    </row>
    <row r="30" spans="1:11" x14ac:dyDescent="0.3">
      <c r="A30" s="14"/>
      <c r="B30" s="14"/>
      <c r="C30" s="14"/>
      <c r="D30" s="14"/>
      <c r="E30" s="14"/>
      <c r="F30" s="14"/>
      <c r="G30" s="14"/>
      <c r="H30" s="1"/>
      <c r="I30" s="1"/>
      <c r="J30" s="1"/>
    </row>
    <row r="31" spans="1:11" x14ac:dyDescent="0.3">
      <c r="A31" s="6"/>
      <c r="B31" s="7"/>
      <c r="C31" s="7"/>
      <c r="D31" s="7"/>
      <c r="E31" s="8"/>
      <c r="F31" s="7"/>
      <c r="G31" s="7"/>
      <c r="H31" s="1"/>
      <c r="I31" s="1"/>
      <c r="J31" s="1"/>
    </row>
    <row r="32" spans="1:11" x14ac:dyDescent="0.3">
      <c r="A32" s="9"/>
      <c r="B32" s="9"/>
      <c r="C32" s="9"/>
      <c r="D32" s="9"/>
      <c r="E32" s="9"/>
      <c r="F32" s="9"/>
      <c r="G32" s="10"/>
      <c r="H32" s="1"/>
      <c r="I32" s="1"/>
      <c r="J32" s="1"/>
    </row>
    <row r="33" spans="1:10" x14ac:dyDescent="0.3">
      <c r="A33" s="10"/>
      <c r="B33" s="11"/>
      <c r="C33" s="11"/>
      <c r="D33" s="12"/>
      <c r="E33" s="10"/>
      <c r="F33" s="12"/>
      <c r="G33" s="13"/>
      <c r="H33" s="1"/>
      <c r="I33" s="1"/>
      <c r="J33" s="1"/>
    </row>
    <row r="34" spans="1:10" x14ac:dyDescent="0.3">
      <c r="A34" s="2"/>
      <c r="B34" s="2"/>
      <c r="C34" s="2"/>
      <c r="D34" s="2"/>
      <c r="E34" s="2"/>
      <c r="F34" s="2"/>
      <c r="G34" s="1"/>
      <c r="H34" s="1"/>
      <c r="I34" s="1"/>
      <c r="J34" s="1"/>
    </row>
    <row r="35" spans="1:10" x14ac:dyDescent="0.3">
      <c r="A35" s="2"/>
      <c r="B35" s="2"/>
      <c r="C35" s="2"/>
      <c r="D35" s="2"/>
      <c r="E35" s="2"/>
      <c r="F35" s="2"/>
      <c r="G35" s="1"/>
      <c r="H35" s="1"/>
      <c r="I35" s="1"/>
      <c r="J35" s="1"/>
    </row>
    <row r="36" spans="1:10" x14ac:dyDescent="0.3">
      <c r="A36" s="2"/>
      <c r="B36" s="2"/>
      <c r="C36" s="2"/>
      <c r="D36" s="2"/>
      <c r="E36" s="2"/>
      <c r="F36" s="2"/>
      <c r="G36" s="1"/>
      <c r="H36" s="1"/>
      <c r="I36" s="1"/>
      <c r="J36" s="1"/>
    </row>
    <row r="37" spans="1:10" x14ac:dyDescent="0.3">
      <c r="A37" s="2"/>
      <c r="B37" s="2"/>
      <c r="C37" s="2"/>
      <c r="D37" s="2"/>
      <c r="E37" s="2"/>
      <c r="F37" s="2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6" spans="1:10" x14ac:dyDescent="0.3">
      <c r="A56" s="109" t="s">
        <v>22</v>
      </c>
      <c r="B56" s="109"/>
      <c r="C56" s="109"/>
      <c r="D56" s="109"/>
      <c r="E56" s="109"/>
      <c r="F56" s="109"/>
      <c r="G56" s="109"/>
      <c r="H56" s="109"/>
      <c r="I56" s="109"/>
      <c r="J56" s="109"/>
    </row>
    <row r="79" spans="1:10" x14ac:dyDescent="0.3">
      <c r="A79" s="109" t="s">
        <v>23</v>
      </c>
      <c r="B79" s="109"/>
      <c r="C79" s="109"/>
      <c r="D79" s="109"/>
      <c r="E79" s="109"/>
      <c r="F79" s="109"/>
      <c r="G79" s="109"/>
      <c r="H79" s="109"/>
      <c r="I79" s="109"/>
      <c r="J79" s="109"/>
    </row>
    <row r="98" spans="1:10" x14ac:dyDescent="0.3">
      <c r="A98" s="109" t="s">
        <v>24</v>
      </c>
      <c r="B98" s="109"/>
      <c r="C98" s="109"/>
      <c r="D98" s="109"/>
      <c r="E98" s="109"/>
      <c r="F98" s="109"/>
      <c r="G98" s="109"/>
      <c r="H98" s="109"/>
      <c r="I98" s="109"/>
      <c r="J98" s="109"/>
    </row>
  </sheetData>
  <sheetProtection formatCells="0" formatColumns="0" formatRows="0" insertColumns="0" insertRows="0" insertHyperlinks="0" deleteColumns="0" deleteRows="0" sort="0" autoFilter="0" pivotTables="0"/>
  <mergeCells count="5">
    <mergeCell ref="A98:J98"/>
    <mergeCell ref="A12:E12"/>
    <mergeCell ref="A13:E13"/>
    <mergeCell ref="A56:J56"/>
    <mergeCell ref="A79:J7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96"/>
  <sheetViews>
    <sheetView showGridLines="0" workbookViewId="0">
      <selection activeCell="M20" sqref="M20"/>
    </sheetView>
  </sheetViews>
  <sheetFormatPr defaultRowHeight="14.4" x14ac:dyDescent="0.3"/>
  <cols>
    <col min="3" max="3" width="18.109375" customWidth="1"/>
    <col min="4" max="4" width="9.109375" hidden="1" customWidth="1"/>
    <col min="5" max="5" width="10.44140625" hidden="1" customWidth="1"/>
    <col min="6" max="6" width="8.6640625" bestFit="1" customWidth="1"/>
    <col min="7" max="7" width="13.5546875" bestFit="1" customWidth="1"/>
    <col min="8" max="8" width="8.6640625" bestFit="1" customWidth="1"/>
    <col min="9" max="9" width="6.109375" customWidth="1"/>
    <col min="10" max="10" width="25.33203125" bestFit="1" customWidth="1"/>
  </cols>
  <sheetData>
    <row r="1" spans="1:10" ht="17.399999999999999" x14ac:dyDescent="0.3">
      <c r="A1" s="21" t="s">
        <v>111</v>
      </c>
      <c r="B1" s="67"/>
      <c r="C1" s="22"/>
      <c r="D1" s="22"/>
      <c r="E1" s="22"/>
      <c r="F1" s="22"/>
      <c r="G1" s="22"/>
      <c r="H1" s="22"/>
      <c r="I1" s="22"/>
      <c r="J1" s="22"/>
    </row>
    <row r="2" spans="1:10" x14ac:dyDescent="0.3">
      <c r="A2" s="68" t="s">
        <v>104</v>
      </c>
      <c r="B2" s="69"/>
      <c r="C2" s="24"/>
      <c r="D2" s="24"/>
      <c r="E2" s="24"/>
      <c r="F2" s="24"/>
      <c r="G2" s="24"/>
      <c r="H2" s="24"/>
      <c r="I2" s="24"/>
      <c r="J2" s="22"/>
    </row>
    <row r="3" spans="1:10" x14ac:dyDescent="0.3">
      <c r="A3" s="74" t="s">
        <v>105</v>
      </c>
      <c r="B3" s="69"/>
      <c r="C3" s="24"/>
      <c r="D3" s="24"/>
      <c r="E3" s="24"/>
      <c r="F3" s="24"/>
      <c r="G3" s="24"/>
      <c r="H3" s="24"/>
      <c r="I3" s="24"/>
      <c r="J3" s="22"/>
    </row>
    <row r="4" spans="1:10" x14ac:dyDescent="0.3">
      <c r="A4" s="64" t="s">
        <v>93</v>
      </c>
      <c r="B4" s="69"/>
      <c r="C4" s="24"/>
      <c r="D4" s="24"/>
      <c r="E4" s="24"/>
      <c r="F4" s="24"/>
      <c r="G4" s="24"/>
      <c r="H4" s="106"/>
      <c r="I4" s="70"/>
      <c r="J4" s="107"/>
    </row>
    <row r="5" spans="1:10" x14ac:dyDescent="0.3">
      <c r="A5" s="69"/>
      <c r="B5" s="69"/>
      <c r="C5" s="24"/>
      <c r="D5" s="24"/>
      <c r="E5" s="24"/>
      <c r="F5" s="24"/>
      <c r="G5" s="24"/>
      <c r="H5" s="24"/>
      <c r="I5" s="24"/>
      <c r="J5" s="22"/>
    </row>
    <row r="6" spans="1:10" ht="15" customHeight="1" x14ac:dyDescent="0.3">
      <c r="A6" s="42" t="s">
        <v>1</v>
      </c>
      <c r="B6" s="67"/>
      <c r="C6" s="22"/>
      <c r="D6" s="108"/>
      <c r="E6" s="108"/>
      <c r="F6" s="108"/>
      <c r="G6" s="108"/>
      <c r="H6" s="108"/>
      <c r="I6" s="108"/>
      <c r="J6" s="108"/>
    </row>
    <row r="7" spans="1:10" ht="15" customHeight="1" x14ac:dyDescent="0.3">
      <c r="A7" s="29" t="s">
        <v>157</v>
      </c>
      <c r="B7" s="67"/>
      <c r="C7" s="22"/>
      <c r="D7" s="108"/>
      <c r="E7" s="108"/>
      <c r="F7" s="108"/>
      <c r="G7" s="108"/>
      <c r="H7" s="108"/>
      <c r="I7" s="108"/>
      <c r="J7" s="108"/>
    </row>
    <row r="8" spans="1:10" x14ac:dyDescent="0.3">
      <c r="A8" s="29" t="s">
        <v>117</v>
      </c>
      <c r="B8" s="67"/>
      <c r="C8" s="22"/>
      <c r="D8" s="22"/>
      <c r="E8" s="30"/>
      <c r="F8" s="31"/>
      <c r="G8" s="32"/>
      <c r="H8" s="33"/>
      <c r="I8" s="34"/>
      <c r="J8" s="22"/>
    </row>
    <row r="9" spans="1:10" ht="16.2" x14ac:dyDescent="0.3">
      <c r="A9" s="105" t="s">
        <v>156</v>
      </c>
      <c r="B9" s="67"/>
      <c r="C9" s="22"/>
      <c r="D9" s="22"/>
      <c r="E9" s="22"/>
      <c r="F9" s="22"/>
      <c r="G9" s="22"/>
      <c r="H9" s="22"/>
      <c r="I9" s="22"/>
      <c r="J9" s="22"/>
    </row>
    <row r="10" spans="1:10" x14ac:dyDescent="0.3">
      <c r="A10" s="29" t="s">
        <v>30</v>
      </c>
      <c r="B10" s="67"/>
      <c r="C10" s="22"/>
      <c r="D10" s="22"/>
      <c r="E10" s="22"/>
      <c r="F10" s="22"/>
      <c r="G10" s="22"/>
      <c r="H10" s="22"/>
      <c r="I10" s="22"/>
      <c r="J10" s="22"/>
    </row>
    <row r="11" spans="1:10" x14ac:dyDescent="0.3">
      <c r="A11" s="69"/>
      <c r="B11" s="69"/>
      <c r="C11" s="24"/>
      <c r="D11" s="24"/>
      <c r="E11" s="24"/>
      <c r="F11" s="24"/>
      <c r="G11" s="24"/>
      <c r="H11" s="24"/>
      <c r="I11" s="24"/>
      <c r="J11" s="24"/>
    </row>
    <row r="12" spans="1:10" ht="16.2" thickBot="1" x14ac:dyDescent="0.35">
      <c r="A12" s="42" t="s">
        <v>0</v>
      </c>
      <c r="B12" s="67"/>
      <c r="C12" s="22"/>
      <c r="D12" s="22"/>
      <c r="E12" s="22"/>
      <c r="F12" s="22"/>
      <c r="G12" s="22"/>
      <c r="H12" s="22"/>
      <c r="I12" s="22"/>
      <c r="J12" s="22"/>
    </row>
    <row r="13" spans="1:10" ht="42.6" thickBot="1" x14ac:dyDescent="0.35">
      <c r="A13" s="111" t="s">
        <v>3</v>
      </c>
      <c r="B13" s="112"/>
      <c r="C13" s="112"/>
      <c r="D13" s="112"/>
      <c r="E13" s="113"/>
      <c r="F13" s="36" t="s">
        <v>38</v>
      </c>
      <c r="G13" s="36" t="s">
        <v>4</v>
      </c>
      <c r="H13" s="36" t="s">
        <v>6</v>
      </c>
      <c r="I13" s="36" t="s">
        <v>5</v>
      </c>
      <c r="J13" s="36" t="s">
        <v>54</v>
      </c>
    </row>
    <row r="14" spans="1:10" ht="27" thickBot="1" x14ac:dyDescent="0.35">
      <c r="A14" s="114" t="s">
        <v>96</v>
      </c>
      <c r="B14" s="115"/>
      <c r="C14" s="115"/>
      <c r="D14" s="115"/>
      <c r="E14" s="116"/>
      <c r="F14" s="37">
        <v>1000</v>
      </c>
      <c r="G14" s="38" t="s">
        <v>29</v>
      </c>
      <c r="H14" s="39">
        <f>CEILING(($F$14*4)*1.1,100)</f>
        <v>4400</v>
      </c>
      <c r="I14" s="40">
        <v>9003</v>
      </c>
      <c r="J14" s="72" t="s">
        <v>122</v>
      </c>
    </row>
    <row r="15" spans="1:10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2"/>
    </row>
    <row r="16" spans="1:10" ht="15.6" x14ac:dyDescent="0.3">
      <c r="A16" s="42" t="s">
        <v>2</v>
      </c>
      <c r="B16" s="43"/>
      <c r="C16" s="43"/>
      <c r="D16" s="43"/>
      <c r="E16" s="43"/>
      <c r="F16" s="43"/>
      <c r="G16" s="43"/>
      <c r="H16" s="22"/>
      <c r="I16" s="22"/>
      <c r="J16" s="22"/>
    </row>
    <row r="17" spans="1:10" x14ac:dyDescent="0.3">
      <c r="A17" s="44" t="s">
        <v>85</v>
      </c>
      <c r="B17" s="45"/>
      <c r="C17" s="43"/>
      <c r="D17" s="43"/>
      <c r="E17" s="43"/>
      <c r="F17" s="43"/>
      <c r="G17" s="43"/>
      <c r="H17" s="22"/>
      <c r="I17" s="22"/>
      <c r="J17" s="22"/>
    </row>
    <row r="18" spans="1:10" x14ac:dyDescent="0.3">
      <c r="A18" s="47" t="s">
        <v>21</v>
      </c>
      <c r="B18" s="23"/>
      <c r="C18" s="22"/>
      <c r="D18" s="22"/>
      <c r="E18" s="22"/>
      <c r="F18" s="22"/>
      <c r="G18" s="22"/>
      <c r="H18" s="22"/>
      <c r="I18" s="22"/>
      <c r="J18" s="22"/>
    </row>
    <row r="19" spans="1:10" x14ac:dyDescent="0.3">
      <c r="A19" s="47" t="s">
        <v>95</v>
      </c>
      <c r="B19" s="23"/>
      <c r="C19" s="22"/>
      <c r="D19" s="22"/>
      <c r="E19" s="22"/>
      <c r="F19" s="22"/>
      <c r="G19" s="22"/>
      <c r="H19" s="22"/>
      <c r="I19" s="22"/>
      <c r="J19" s="22"/>
    </row>
    <row r="20" spans="1:10" x14ac:dyDescent="0.3">
      <c r="A20" s="50"/>
      <c r="B20" s="23"/>
      <c r="C20" s="22"/>
      <c r="D20" s="22"/>
      <c r="E20" s="22"/>
      <c r="F20" s="22"/>
      <c r="G20" s="22"/>
      <c r="H20" s="22"/>
      <c r="I20" s="22"/>
      <c r="J20" s="22"/>
    </row>
    <row r="22" spans="1:10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">
      <c r="A23" s="6"/>
      <c r="J23" s="1"/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">
      <c r="J45" s="1"/>
    </row>
    <row r="46" spans="1:10" x14ac:dyDescent="0.3">
      <c r="J46" s="1"/>
    </row>
    <row r="47" spans="1:10" x14ac:dyDescent="0.3">
      <c r="J47" s="1"/>
    </row>
    <row r="54" spans="1:10" x14ac:dyDescent="0.3">
      <c r="A54" s="109" t="s">
        <v>22</v>
      </c>
      <c r="B54" s="109"/>
      <c r="C54" s="109"/>
      <c r="D54" s="109"/>
      <c r="E54" s="109"/>
      <c r="F54" s="109"/>
      <c r="G54" s="109"/>
      <c r="H54" s="109"/>
      <c r="I54" s="109"/>
      <c r="J54" s="109"/>
    </row>
    <row r="73" spans="1:10" x14ac:dyDescent="0.3">
      <c r="A73" s="109" t="s">
        <v>23</v>
      </c>
      <c r="B73" s="109"/>
      <c r="C73" s="109"/>
      <c r="D73" s="109"/>
      <c r="E73" s="109"/>
      <c r="F73" s="109"/>
      <c r="G73" s="109"/>
      <c r="H73" s="109"/>
      <c r="I73" s="109"/>
      <c r="J73" s="109"/>
    </row>
    <row r="96" spans="1:10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</row>
  </sheetData>
  <sheetProtection formatCells="0" formatColumns="0" formatRows="0" insertColumns="0" insertRows="0" insertHyperlinks="0" deleteColumns="0" deleteRows="0" sort="0" autoFilter="0" pivotTables="0"/>
  <mergeCells count="4">
    <mergeCell ref="A73:J73"/>
    <mergeCell ref="A13:E13"/>
    <mergeCell ref="A14:E14"/>
    <mergeCell ref="A54:J5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70C0"/>
  </sheetPr>
  <dimension ref="A1:U79"/>
  <sheetViews>
    <sheetView showGridLines="0" workbookViewId="0">
      <selection activeCell="R42" sqref="R42"/>
    </sheetView>
  </sheetViews>
  <sheetFormatPr defaultRowHeight="14.4" x14ac:dyDescent="0.3"/>
  <cols>
    <col min="1" max="1" width="8.109375" customWidth="1"/>
    <col min="2" max="2" width="35.33203125" customWidth="1"/>
    <col min="3" max="3" width="4.44140625" bestFit="1" customWidth="1"/>
    <col min="4" max="4" width="8.44140625" bestFit="1" customWidth="1"/>
    <col min="5" max="5" width="6" bestFit="1" customWidth="1"/>
    <col min="6" max="6" width="6.88671875" bestFit="1" customWidth="1"/>
    <col min="7" max="7" width="6.5546875" customWidth="1"/>
    <col min="8" max="10" width="2.6640625" bestFit="1" customWidth="1"/>
    <col min="11" max="11" width="3.5546875" bestFit="1" customWidth="1"/>
    <col min="12" max="14" width="2.6640625" bestFit="1" customWidth="1"/>
    <col min="15" max="15" width="5.6640625" bestFit="1" customWidth="1"/>
    <col min="16" max="16" width="6" customWidth="1"/>
    <col min="17" max="17" width="5.6640625" bestFit="1" customWidth="1"/>
    <col min="18" max="18" width="24.88671875" bestFit="1" customWidth="1"/>
  </cols>
  <sheetData>
    <row r="1" spans="1:21" ht="17.399999999999999" x14ac:dyDescent="0.3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4"/>
      <c r="L1" s="24"/>
      <c r="M1" s="24"/>
      <c r="N1" s="24"/>
      <c r="O1" s="24"/>
      <c r="P1" s="24"/>
      <c r="Q1" s="24"/>
      <c r="R1" s="24"/>
    </row>
    <row r="2" spans="1:21" x14ac:dyDescent="0.3">
      <c r="A2" s="68" t="s">
        <v>159</v>
      </c>
      <c r="B2" s="22"/>
      <c r="C2" s="22"/>
      <c r="D2" s="22"/>
      <c r="E2" s="22"/>
      <c r="F2" s="22"/>
      <c r="G2" s="22"/>
      <c r="H2" s="22"/>
      <c r="I2" s="22"/>
      <c r="J2" s="22"/>
      <c r="K2" s="24"/>
      <c r="L2" s="24"/>
      <c r="M2" s="24"/>
      <c r="N2" s="24"/>
      <c r="O2" s="24"/>
      <c r="P2" s="24"/>
      <c r="Q2" s="24"/>
      <c r="R2" s="24"/>
    </row>
    <row r="3" spans="1:21" x14ac:dyDescent="0.3">
      <c r="A3" s="74" t="s">
        <v>105</v>
      </c>
      <c r="B3" s="22"/>
      <c r="C3" s="22"/>
      <c r="D3" s="22"/>
      <c r="E3" s="22"/>
      <c r="F3" s="22"/>
      <c r="G3" s="22"/>
      <c r="H3" s="22"/>
      <c r="I3" s="22"/>
      <c r="J3" s="22"/>
      <c r="K3" s="24"/>
      <c r="L3" s="24"/>
      <c r="M3" s="24"/>
      <c r="N3" s="24"/>
      <c r="O3" s="24"/>
      <c r="P3" s="24"/>
      <c r="Q3" s="24"/>
      <c r="R3" s="24"/>
    </row>
    <row r="4" spans="1:21" x14ac:dyDescent="0.3">
      <c r="A4" s="69"/>
      <c r="B4" s="22"/>
      <c r="C4" s="22"/>
      <c r="D4" s="75"/>
      <c r="E4" s="76"/>
      <c r="F4" s="77"/>
      <c r="G4" s="22"/>
      <c r="H4" s="22"/>
      <c r="I4" s="78"/>
      <c r="J4" s="22"/>
      <c r="K4" s="24"/>
      <c r="L4" s="24"/>
      <c r="M4" s="24"/>
      <c r="N4" s="24"/>
      <c r="O4" s="24"/>
      <c r="P4" s="24"/>
      <c r="Q4" s="24"/>
      <c r="R4" s="24"/>
    </row>
    <row r="5" spans="1:21" ht="15.6" x14ac:dyDescent="0.3">
      <c r="A5" s="42" t="s">
        <v>1</v>
      </c>
      <c r="B5" s="22"/>
      <c r="C5" s="22"/>
      <c r="D5" s="22"/>
      <c r="E5" s="30"/>
      <c r="F5" s="31"/>
      <c r="G5" s="32"/>
      <c r="H5" s="33"/>
      <c r="I5" s="34"/>
      <c r="J5" s="22"/>
      <c r="K5" s="24"/>
      <c r="L5" s="24"/>
      <c r="M5" s="24"/>
      <c r="N5" s="24"/>
      <c r="O5" s="24"/>
      <c r="P5" s="24"/>
      <c r="Q5" s="24"/>
      <c r="R5" s="24"/>
      <c r="U5" s="16"/>
    </row>
    <row r="6" spans="1:21" ht="15.6" x14ac:dyDescent="0.3">
      <c r="A6" s="65" t="s">
        <v>131</v>
      </c>
      <c r="B6" s="22"/>
      <c r="C6" s="22"/>
      <c r="D6" s="22"/>
      <c r="E6" s="30"/>
      <c r="F6" s="31"/>
      <c r="G6" s="32"/>
      <c r="H6" s="33"/>
      <c r="I6" s="34"/>
      <c r="J6" s="22"/>
      <c r="K6" s="24"/>
      <c r="L6" s="24"/>
      <c r="M6" s="24"/>
      <c r="N6" s="24"/>
      <c r="O6" s="24"/>
      <c r="P6" s="24"/>
      <c r="Q6" s="24"/>
      <c r="R6" s="24"/>
    </row>
    <row r="7" spans="1:21" x14ac:dyDescent="0.3">
      <c r="A7" s="29" t="s">
        <v>86</v>
      </c>
      <c r="B7" s="22"/>
      <c r="C7" s="22"/>
      <c r="D7" s="22"/>
      <c r="E7" s="30"/>
      <c r="F7" s="31"/>
      <c r="G7" s="32"/>
      <c r="H7" s="33"/>
      <c r="I7" s="34"/>
      <c r="J7" s="22"/>
      <c r="K7" s="24"/>
      <c r="L7" s="24"/>
      <c r="M7" s="24"/>
      <c r="N7" s="24"/>
      <c r="O7" s="24"/>
      <c r="P7" s="24"/>
      <c r="Q7" s="24"/>
      <c r="R7" s="24"/>
    </row>
    <row r="8" spans="1:21" x14ac:dyDescent="0.3">
      <c r="A8" s="29" t="s">
        <v>132</v>
      </c>
      <c r="B8" s="22"/>
      <c r="C8" s="22"/>
      <c r="D8" s="22"/>
      <c r="E8" s="22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</row>
    <row r="9" spans="1:21" x14ac:dyDescent="0.3">
      <c r="A9" s="29" t="s">
        <v>158</v>
      </c>
      <c r="B9" s="22"/>
      <c r="C9" s="22"/>
      <c r="D9" s="22"/>
      <c r="E9" s="22"/>
      <c r="F9" s="22"/>
      <c r="G9" s="22"/>
      <c r="H9" s="22"/>
      <c r="I9" s="22"/>
      <c r="J9" s="22"/>
      <c r="K9" s="24"/>
      <c r="L9" s="24"/>
      <c r="M9" s="24"/>
      <c r="N9" s="24"/>
      <c r="O9" s="24"/>
      <c r="P9" s="24"/>
      <c r="Q9" s="24"/>
      <c r="R9" s="24"/>
    </row>
    <row r="10" spans="1:21" x14ac:dyDescent="0.3">
      <c r="A10" s="29" t="s">
        <v>37</v>
      </c>
      <c r="B10" s="22"/>
      <c r="C10" s="22"/>
      <c r="D10" s="22"/>
      <c r="E10" s="22"/>
      <c r="F10" s="22"/>
      <c r="G10" s="22"/>
      <c r="H10" s="22"/>
      <c r="I10" s="22"/>
      <c r="J10" s="22"/>
      <c r="K10" s="24"/>
      <c r="L10" s="24"/>
      <c r="M10" s="24"/>
      <c r="N10" s="24"/>
      <c r="O10" s="24"/>
      <c r="P10" s="24"/>
      <c r="Q10" s="24"/>
      <c r="R10" s="24"/>
    </row>
    <row r="11" spans="1:21" ht="15.6" x14ac:dyDescent="0.3">
      <c r="A11" s="71" t="s">
        <v>124</v>
      </c>
      <c r="B11" s="22"/>
      <c r="C11" s="22"/>
      <c r="D11" s="22"/>
      <c r="E11" s="22"/>
      <c r="F11" s="22"/>
      <c r="G11" s="22"/>
      <c r="H11" s="22"/>
      <c r="I11" s="22"/>
      <c r="J11" s="22"/>
      <c r="K11" s="24"/>
      <c r="L11" s="24"/>
      <c r="M11" s="24"/>
      <c r="N11" s="24"/>
      <c r="O11" s="24"/>
      <c r="P11" s="24"/>
      <c r="Q11" s="24"/>
      <c r="R11" s="24"/>
    </row>
    <row r="12" spans="1:21" x14ac:dyDescent="0.3">
      <c r="A12" s="69"/>
      <c r="B12" s="22"/>
      <c r="C12" s="22"/>
      <c r="D12" s="22"/>
      <c r="E12" s="22"/>
      <c r="F12" s="22"/>
      <c r="G12" s="22"/>
      <c r="H12" s="22"/>
      <c r="I12" s="22"/>
      <c r="J12" s="22"/>
      <c r="K12" s="24"/>
      <c r="L12" s="24"/>
      <c r="M12" s="79"/>
      <c r="N12" s="24"/>
      <c r="O12" s="24"/>
      <c r="P12" s="24"/>
      <c r="Q12" s="24"/>
      <c r="R12" s="24"/>
    </row>
    <row r="13" spans="1:21" ht="15.6" x14ac:dyDescent="0.3">
      <c r="A13" s="42" t="s">
        <v>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21" ht="15" thickBot="1" x14ac:dyDescent="0.35">
      <c r="A14" s="6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21" s="3" customFormat="1" ht="15" customHeight="1" thickBot="1" x14ac:dyDescent="0.35">
      <c r="A15" s="101">
        <v>1</v>
      </c>
      <c r="B15" s="101">
        <v>2</v>
      </c>
      <c r="C15" s="101">
        <v>3</v>
      </c>
      <c r="D15" s="101">
        <v>4</v>
      </c>
      <c r="E15" s="101">
        <v>5</v>
      </c>
      <c r="F15" s="101">
        <v>6</v>
      </c>
      <c r="G15" s="101">
        <v>7</v>
      </c>
      <c r="H15" s="117">
        <v>8</v>
      </c>
      <c r="I15" s="117"/>
      <c r="J15" s="117"/>
      <c r="K15" s="117"/>
      <c r="L15" s="117"/>
      <c r="M15" s="117"/>
      <c r="N15" s="117"/>
      <c r="O15" s="101">
        <v>9</v>
      </c>
      <c r="P15" s="101">
        <v>10</v>
      </c>
      <c r="Q15" s="101">
        <v>11</v>
      </c>
      <c r="R15" s="101">
        <v>12</v>
      </c>
    </row>
    <row r="16" spans="1:21" ht="58.5" customHeight="1" thickBot="1" x14ac:dyDescent="0.35">
      <c r="A16" s="80" t="s">
        <v>11</v>
      </c>
      <c r="B16" s="80" t="s">
        <v>12</v>
      </c>
      <c r="C16" s="80" t="s">
        <v>5</v>
      </c>
      <c r="D16" s="80" t="s">
        <v>13</v>
      </c>
      <c r="E16" s="80" t="s">
        <v>14</v>
      </c>
      <c r="F16" s="80" t="s">
        <v>15</v>
      </c>
      <c r="G16" s="80" t="s">
        <v>16</v>
      </c>
      <c r="H16" s="118" t="s">
        <v>17</v>
      </c>
      <c r="I16" s="118"/>
      <c r="J16" s="118"/>
      <c r="K16" s="118"/>
      <c r="L16" s="118"/>
      <c r="M16" s="118"/>
      <c r="N16" s="118"/>
      <c r="O16" s="81" t="s">
        <v>18</v>
      </c>
      <c r="P16" s="81" t="s">
        <v>19</v>
      </c>
      <c r="Q16" s="81" t="s">
        <v>57</v>
      </c>
      <c r="R16" s="36" t="s">
        <v>54</v>
      </c>
      <c r="S16" s="3"/>
    </row>
    <row r="17" spans="1:21" ht="86.25" customHeight="1" thickBot="1" x14ac:dyDescent="0.35">
      <c r="A17" s="82" t="s">
        <v>26</v>
      </c>
      <c r="B17" s="83"/>
      <c r="C17" s="38">
        <v>9003</v>
      </c>
      <c r="D17" s="84">
        <v>79</v>
      </c>
      <c r="E17" s="84">
        <f>2</f>
        <v>2</v>
      </c>
      <c r="F17" s="85">
        <f>CEILING(D17/E17,1)</f>
        <v>40</v>
      </c>
      <c r="G17" s="84">
        <f>F17*E17</f>
        <v>80</v>
      </c>
      <c r="H17" s="38">
        <v>10</v>
      </c>
      <c r="I17" s="86">
        <v>20</v>
      </c>
      <c r="J17" s="86">
        <v>30</v>
      </c>
      <c r="K17" s="86">
        <v>120</v>
      </c>
      <c r="L17" s="86">
        <v>30</v>
      </c>
      <c r="M17" s="86">
        <v>20</v>
      </c>
      <c r="N17" s="86">
        <v>10</v>
      </c>
      <c r="O17" s="86">
        <f>SUM(H17:N17)</f>
        <v>240</v>
      </c>
      <c r="P17" s="85">
        <f>CEILING(D17/E17,1)*E17*8</f>
        <v>640</v>
      </c>
      <c r="Q17" s="85">
        <f>CEILING(P17*1.1,100)</f>
        <v>800</v>
      </c>
      <c r="R17" s="87" t="s">
        <v>55</v>
      </c>
    </row>
    <row r="18" spans="1:21" ht="15.6" x14ac:dyDescent="0.3">
      <c r="A18" s="26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21" ht="15.6" x14ac:dyDescent="0.3">
      <c r="A19" s="42" t="s">
        <v>50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21" x14ac:dyDescent="0.3">
      <c r="A20" s="29" t="s">
        <v>133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U20" s="5"/>
    </row>
    <row r="21" spans="1:21" x14ac:dyDescent="0.3">
      <c r="A21" s="29" t="s">
        <v>56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U21" s="5"/>
    </row>
    <row r="22" spans="1:21" x14ac:dyDescent="0.3">
      <c r="A22" s="29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U22" s="4"/>
    </row>
    <row r="23" spans="1:21" ht="15.6" x14ac:dyDescent="0.3">
      <c r="A23" s="42" t="s">
        <v>2</v>
      </c>
      <c r="B23" s="43"/>
      <c r="C23" s="43"/>
      <c r="D23" s="43"/>
      <c r="E23" s="43"/>
      <c r="F23" s="43"/>
      <c r="G23" s="43"/>
      <c r="H23" s="22"/>
      <c r="I23" s="22"/>
      <c r="J23" s="22"/>
      <c r="K23" s="24"/>
      <c r="L23" s="24"/>
      <c r="M23" s="24"/>
      <c r="N23" s="24"/>
      <c r="O23" s="24"/>
      <c r="P23" s="24"/>
      <c r="Q23" s="24"/>
      <c r="R23" s="24"/>
      <c r="U23" s="5"/>
    </row>
    <row r="24" spans="1:21" x14ac:dyDescent="0.3">
      <c r="A24" s="44" t="s">
        <v>87</v>
      </c>
      <c r="B24" s="45"/>
      <c r="C24" s="43"/>
      <c r="D24" s="22"/>
      <c r="E24" s="43"/>
      <c r="F24" s="43"/>
      <c r="G24" s="22"/>
      <c r="H24" s="22"/>
      <c r="I24" s="22"/>
      <c r="J24" s="22"/>
      <c r="K24" s="24"/>
      <c r="L24" s="24"/>
      <c r="M24" s="24"/>
      <c r="N24" s="24"/>
      <c r="O24" s="24"/>
      <c r="P24" s="24"/>
      <c r="Q24" s="24"/>
      <c r="R24" s="24"/>
    </row>
    <row r="25" spans="1:21" x14ac:dyDescent="0.3">
      <c r="A25" s="47" t="s">
        <v>53</v>
      </c>
      <c r="B25" s="23"/>
      <c r="C25" s="22"/>
      <c r="D25" s="24"/>
      <c r="E25" s="22"/>
      <c r="F25" s="22"/>
      <c r="G25" s="24"/>
      <c r="H25" s="24"/>
      <c r="I25" s="24"/>
      <c r="J25" s="22"/>
      <c r="K25" s="24"/>
      <c r="L25" s="24"/>
      <c r="M25" s="24"/>
      <c r="N25" s="24"/>
      <c r="O25" s="24"/>
      <c r="P25" s="24"/>
      <c r="Q25" s="24"/>
      <c r="R25" s="24"/>
    </row>
    <row r="26" spans="1:21" x14ac:dyDescent="0.3">
      <c r="A26" s="50"/>
      <c r="B26" s="23"/>
      <c r="C26" s="22"/>
      <c r="D26" s="24"/>
      <c r="E26" s="22"/>
      <c r="F26" s="22"/>
      <c r="G26" s="24"/>
      <c r="H26" s="24"/>
      <c r="I26" s="24"/>
      <c r="J26" s="22"/>
      <c r="K26" s="24"/>
      <c r="L26" s="24"/>
      <c r="M26" s="24"/>
      <c r="N26" s="24"/>
      <c r="O26" s="24"/>
      <c r="P26" s="24"/>
      <c r="Q26" s="24"/>
      <c r="R26" s="24"/>
    </row>
    <row r="27" spans="1:21" x14ac:dyDescent="0.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4"/>
      <c r="L27" s="24"/>
      <c r="M27" s="24"/>
      <c r="N27" s="24"/>
      <c r="O27" s="24"/>
      <c r="P27" s="24"/>
      <c r="Q27" s="24"/>
      <c r="R27" s="24"/>
    </row>
    <row r="28" spans="1:21" x14ac:dyDescent="0.3">
      <c r="A28" s="22"/>
      <c r="B28" s="22"/>
      <c r="C28" s="22"/>
      <c r="D28" s="22"/>
      <c r="E28" s="22"/>
      <c r="F28" s="22"/>
      <c r="G28" s="22"/>
      <c r="H28" s="22"/>
      <c r="I28" s="22"/>
      <c r="J28" s="24"/>
      <c r="K28" s="24"/>
      <c r="L28" s="24"/>
      <c r="M28" s="24"/>
      <c r="N28" s="24"/>
      <c r="O28" s="24"/>
      <c r="P28" s="24"/>
      <c r="Q28" s="24"/>
      <c r="R28" s="24"/>
    </row>
    <row r="29" spans="1:21" x14ac:dyDescent="0.3">
      <c r="A29" s="22"/>
      <c r="B29" s="22"/>
      <c r="C29" s="22"/>
      <c r="D29" s="22"/>
      <c r="E29" s="22"/>
      <c r="F29" s="22"/>
      <c r="G29" s="22"/>
      <c r="H29" s="22"/>
      <c r="I29" s="22"/>
      <c r="J29" s="24"/>
      <c r="K29" s="24"/>
      <c r="L29" s="24"/>
      <c r="M29" s="24"/>
      <c r="N29" s="24"/>
      <c r="O29" s="24"/>
      <c r="P29" s="24"/>
      <c r="Q29" s="24"/>
      <c r="R29" s="24"/>
    </row>
    <row r="30" spans="1:21" x14ac:dyDescent="0.3">
      <c r="A30" s="22"/>
      <c r="B30" s="22"/>
      <c r="C30" s="22"/>
      <c r="D30" s="22"/>
      <c r="E30" s="22"/>
      <c r="F30" s="22"/>
      <c r="G30" s="22"/>
      <c r="H30" s="22"/>
      <c r="I30" s="22"/>
      <c r="J30" s="24"/>
      <c r="K30" s="24"/>
      <c r="L30" s="24"/>
      <c r="M30" s="24"/>
      <c r="N30" s="24"/>
      <c r="O30" s="24"/>
      <c r="P30" s="24"/>
      <c r="Q30" s="24"/>
      <c r="R30" s="24"/>
    </row>
    <row r="31" spans="1:21" x14ac:dyDescent="0.3">
      <c r="A31" s="22"/>
      <c r="B31" s="22"/>
      <c r="C31" s="22"/>
      <c r="D31" s="22"/>
      <c r="E31" s="22"/>
      <c r="F31" s="22"/>
      <c r="G31" s="22"/>
      <c r="H31" s="22"/>
      <c r="I31" s="22"/>
      <c r="J31" s="24"/>
      <c r="K31" s="24"/>
      <c r="L31" s="24"/>
      <c r="M31" s="24"/>
      <c r="N31" s="24"/>
      <c r="O31" s="24"/>
      <c r="P31" s="24"/>
      <c r="Q31" s="24"/>
      <c r="R31" s="24"/>
    </row>
    <row r="32" spans="1:21" x14ac:dyDescent="0.3">
      <c r="A32" s="22"/>
      <c r="B32" s="22"/>
      <c r="C32" s="22"/>
      <c r="D32" s="22"/>
      <c r="E32" s="22"/>
      <c r="F32" s="22"/>
      <c r="G32" s="22"/>
      <c r="H32" s="22"/>
      <c r="I32" s="22"/>
      <c r="J32" s="24"/>
      <c r="K32" s="24"/>
      <c r="L32" s="24"/>
      <c r="M32" s="24"/>
      <c r="N32" s="24"/>
      <c r="O32" s="24"/>
      <c r="P32" s="24"/>
      <c r="Q32" s="24"/>
      <c r="R32" s="24"/>
    </row>
    <row r="33" spans="1:18" x14ac:dyDescent="0.3">
      <c r="A33" s="22"/>
      <c r="B33" s="22"/>
      <c r="C33" s="22"/>
      <c r="D33" s="22"/>
      <c r="E33" s="22"/>
      <c r="F33" s="22"/>
      <c r="G33" s="22"/>
      <c r="H33" s="22"/>
      <c r="I33" s="22"/>
      <c r="J33" s="24"/>
      <c r="K33" s="24"/>
      <c r="L33" s="24"/>
      <c r="M33" s="24"/>
      <c r="N33" s="24"/>
      <c r="O33" s="24"/>
      <c r="P33" s="24"/>
      <c r="Q33" s="24"/>
      <c r="R33" s="24"/>
    </row>
    <row r="34" spans="1:18" x14ac:dyDescent="0.3">
      <c r="A34" s="22"/>
      <c r="B34" s="22"/>
      <c r="C34" s="51"/>
      <c r="D34" s="22"/>
      <c r="E34" s="22"/>
      <c r="F34" s="22"/>
      <c r="G34" s="22"/>
      <c r="H34" s="22"/>
      <c r="I34" s="22"/>
      <c r="J34" s="22"/>
      <c r="K34" s="24"/>
      <c r="L34" s="24"/>
      <c r="M34" s="24"/>
      <c r="N34" s="24"/>
      <c r="O34" s="24"/>
      <c r="P34" s="24"/>
      <c r="Q34" s="24"/>
      <c r="R34" s="24"/>
    </row>
    <row r="35" spans="1:18" x14ac:dyDescent="0.3">
      <c r="A35" s="22"/>
      <c r="B35" s="22"/>
      <c r="C35" s="24"/>
      <c r="D35" s="22"/>
      <c r="E35" s="22"/>
      <c r="F35" s="22"/>
      <c r="G35" s="22"/>
      <c r="H35" s="22"/>
      <c r="I35" s="22"/>
      <c r="J35" s="22"/>
      <c r="K35" s="24"/>
      <c r="L35" s="24"/>
      <c r="M35" s="24"/>
      <c r="N35" s="24"/>
      <c r="O35" s="24"/>
      <c r="P35" s="24"/>
      <c r="Q35" s="24"/>
      <c r="R35" s="24"/>
    </row>
    <row r="36" spans="1:18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4"/>
      <c r="L36" s="24"/>
      <c r="M36" s="24"/>
      <c r="N36" s="24"/>
      <c r="O36" s="24"/>
      <c r="P36" s="24"/>
      <c r="Q36" s="24"/>
      <c r="R36" s="24"/>
    </row>
    <row r="37" spans="1:18" x14ac:dyDescent="0.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4"/>
      <c r="L37" s="24"/>
      <c r="M37" s="24"/>
      <c r="N37" s="24"/>
      <c r="O37" s="24"/>
      <c r="P37" s="24"/>
      <c r="Q37" s="24"/>
      <c r="R37" s="24"/>
    </row>
    <row r="38" spans="1:18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4"/>
      <c r="L38" s="24"/>
      <c r="M38" s="24"/>
      <c r="N38" s="24"/>
      <c r="O38" s="24"/>
      <c r="P38" s="24"/>
      <c r="Q38" s="24"/>
      <c r="R38" s="24"/>
    </row>
    <row r="39" spans="1:18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4"/>
      <c r="L39" s="24"/>
      <c r="M39" s="24"/>
      <c r="N39" s="24"/>
      <c r="O39" s="24"/>
      <c r="P39" s="24"/>
      <c r="Q39" s="24"/>
      <c r="R39" s="24"/>
    </row>
    <row r="40" spans="1:18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4"/>
      <c r="L40" s="24"/>
      <c r="M40" s="24"/>
      <c r="N40" s="24"/>
      <c r="O40" s="24"/>
      <c r="P40" s="24"/>
      <c r="Q40" s="24"/>
      <c r="R40" s="24"/>
    </row>
    <row r="41" spans="1:18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4"/>
      <c r="L41" s="24"/>
      <c r="M41" s="24"/>
      <c r="N41" s="24"/>
      <c r="O41" s="24"/>
      <c r="P41" s="24"/>
      <c r="Q41" s="24"/>
      <c r="R41" s="24"/>
    </row>
    <row r="42" spans="1:18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4"/>
      <c r="L42" s="24"/>
      <c r="M42" s="24"/>
      <c r="N42" s="24"/>
      <c r="O42" s="24"/>
      <c r="P42" s="24"/>
      <c r="Q42" s="24"/>
      <c r="R42" s="24"/>
    </row>
    <row r="43" spans="1:18" x14ac:dyDescent="0.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24"/>
      <c r="M43" s="24"/>
      <c r="N43" s="24"/>
      <c r="O43" s="24"/>
      <c r="P43" s="24"/>
      <c r="Q43" s="24"/>
      <c r="R43" s="24"/>
    </row>
    <row r="44" spans="1:18" x14ac:dyDescent="0.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4"/>
      <c r="L44" s="24"/>
      <c r="M44" s="24"/>
      <c r="N44" s="24"/>
      <c r="O44" s="24"/>
      <c r="P44" s="24"/>
      <c r="Q44" s="24"/>
      <c r="R44" s="24"/>
    </row>
    <row r="45" spans="1:18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2"/>
      <c r="K45" s="24"/>
      <c r="L45" s="24"/>
      <c r="M45" s="24"/>
      <c r="N45" s="24"/>
      <c r="O45" s="24"/>
      <c r="P45" s="24"/>
      <c r="Q45" s="24"/>
      <c r="R45" s="24"/>
    </row>
    <row r="46" spans="1:18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2"/>
      <c r="K46" s="24"/>
      <c r="L46" s="24"/>
      <c r="M46" s="24"/>
      <c r="N46" s="24"/>
      <c r="O46" s="24"/>
      <c r="P46" s="24"/>
      <c r="Q46" s="24"/>
      <c r="R46" s="24"/>
    </row>
    <row r="47" spans="1:18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2"/>
      <c r="K47" s="24"/>
      <c r="L47" s="24"/>
      <c r="M47" s="24"/>
      <c r="N47" s="24"/>
      <c r="O47" s="24"/>
      <c r="P47" s="24"/>
      <c r="Q47" s="24"/>
      <c r="R47" s="24"/>
    </row>
    <row r="48" spans="1:18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x14ac:dyDescent="0.3">
      <c r="A60" s="110" t="s">
        <v>22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24"/>
      <c r="Q60" s="24"/>
      <c r="R60" s="24"/>
    </row>
    <row r="61" spans="1:18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x14ac:dyDescent="0.3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x14ac:dyDescent="0.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x14ac:dyDescent="0.3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x14ac:dyDescent="0.3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 x14ac:dyDescent="0.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18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8" x14ac:dyDescent="0.3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x14ac:dyDescent="0.3">
      <c r="A79" s="110" t="s">
        <v>23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24"/>
      <c r="Q79" s="24"/>
      <c r="R79" s="24"/>
    </row>
  </sheetData>
  <sheetProtection formatCells="0" formatColumns="0" formatRows="0" insertColumns="0" insertRows="0" insertHyperlinks="0" deleteColumns="0" deleteRows="0" sort="0" autoFilter="0" pivotTables="0"/>
  <mergeCells count="4">
    <mergeCell ref="A79:O79"/>
    <mergeCell ref="A60:O60"/>
    <mergeCell ref="H15:N15"/>
    <mergeCell ref="H16:N1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70C0"/>
  </sheetPr>
  <dimension ref="A1:Q35"/>
  <sheetViews>
    <sheetView showGridLines="0" workbookViewId="0">
      <selection activeCell="F16" sqref="F16"/>
    </sheetView>
  </sheetViews>
  <sheetFormatPr defaultRowHeight="14.4" x14ac:dyDescent="0.3"/>
  <cols>
    <col min="5" max="5" width="0.109375" customWidth="1"/>
    <col min="6" max="6" width="8.6640625" bestFit="1" customWidth="1"/>
    <col min="7" max="7" width="6.5546875" bestFit="1" customWidth="1"/>
    <col min="8" max="8" width="29" bestFit="1" customWidth="1"/>
  </cols>
  <sheetData>
    <row r="1" spans="1:17" ht="17.399999999999999" x14ac:dyDescent="0.3">
      <c r="A1" s="21" t="s">
        <v>75</v>
      </c>
      <c r="B1" s="22"/>
      <c r="C1" s="22"/>
      <c r="D1" s="22"/>
      <c r="E1" s="22"/>
      <c r="F1" s="22"/>
      <c r="G1" s="22"/>
      <c r="H1" s="22"/>
      <c r="I1" s="22"/>
      <c r="J1" s="22"/>
      <c r="K1" s="24"/>
      <c r="L1" s="24"/>
      <c r="M1" s="24"/>
      <c r="N1" s="24"/>
      <c r="O1" s="24"/>
      <c r="P1" s="24"/>
      <c r="Q1" s="24"/>
    </row>
    <row r="2" spans="1:17" x14ac:dyDescent="0.3">
      <c r="A2" s="68" t="s">
        <v>77</v>
      </c>
      <c r="B2" s="24"/>
      <c r="C2" s="24"/>
      <c r="D2" s="24"/>
      <c r="E2" s="24"/>
      <c r="F2" s="24"/>
      <c r="G2" s="24"/>
      <c r="H2" s="24"/>
      <c r="I2" s="24"/>
      <c r="J2" s="22"/>
      <c r="K2" s="24"/>
      <c r="L2" s="24"/>
      <c r="M2" s="24"/>
      <c r="N2" s="24"/>
      <c r="O2" s="24"/>
      <c r="P2" s="24"/>
      <c r="Q2" s="24"/>
    </row>
    <row r="3" spans="1:17" x14ac:dyDescent="0.3">
      <c r="A3" s="74" t="s">
        <v>113</v>
      </c>
      <c r="B3" s="24"/>
      <c r="C3" s="24"/>
      <c r="D3" s="24"/>
      <c r="E3" s="24"/>
      <c r="F3" s="24"/>
      <c r="G3" s="24"/>
      <c r="H3" s="24"/>
      <c r="I3" s="24"/>
      <c r="J3" s="22"/>
      <c r="K3" s="24"/>
      <c r="L3" s="24"/>
      <c r="M3" s="24"/>
      <c r="N3" s="24"/>
      <c r="O3" s="24"/>
      <c r="P3" s="24"/>
      <c r="Q3" s="24"/>
    </row>
    <row r="4" spans="1:17" ht="15" customHeight="1" x14ac:dyDescent="0.3">
      <c r="A4" s="69"/>
      <c r="B4" s="24"/>
      <c r="C4" s="24"/>
      <c r="D4" s="24"/>
      <c r="E4" s="24"/>
      <c r="F4" s="24"/>
      <c r="G4" s="24"/>
      <c r="H4" s="24"/>
      <c r="I4" s="78"/>
      <c r="J4" s="22"/>
      <c r="K4" s="24"/>
      <c r="L4" s="24"/>
      <c r="M4" s="24"/>
      <c r="N4" s="24"/>
      <c r="O4" s="24"/>
      <c r="P4" s="24"/>
      <c r="Q4" s="24"/>
    </row>
    <row r="5" spans="1:17" ht="15" customHeight="1" x14ac:dyDescent="0.3">
      <c r="A5" s="42" t="s">
        <v>1</v>
      </c>
      <c r="B5" s="22"/>
      <c r="C5" s="22"/>
      <c r="D5" s="27"/>
      <c r="E5" s="28"/>
      <c r="F5" s="28"/>
      <c r="G5" s="28"/>
      <c r="H5" s="28"/>
      <c r="I5" s="28"/>
      <c r="J5" s="28"/>
      <c r="K5" s="28"/>
      <c r="L5" s="24"/>
      <c r="M5" s="24"/>
      <c r="N5" s="24"/>
      <c r="O5" s="24"/>
      <c r="P5" s="24"/>
      <c r="Q5" s="24"/>
    </row>
    <row r="6" spans="1:17" ht="15" customHeight="1" x14ac:dyDescent="0.3">
      <c r="A6" s="29" t="s">
        <v>128</v>
      </c>
      <c r="B6" s="22"/>
      <c r="C6" s="22"/>
      <c r="D6" s="27"/>
      <c r="E6" s="28"/>
      <c r="F6" s="28"/>
      <c r="G6" s="28"/>
      <c r="H6" s="28"/>
      <c r="I6" s="28"/>
      <c r="J6" s="28"/>
      <c r="K6" s="28"/>
      <c r="L6" s="24"/>
      <c r="M6" s="24"/>
      <c r="N6" s="24"/>
      <c r="O6" s="24"/>
      <c r="P6" s="24"/>
      <c r="Q6" s="24"/>
    </row>
    <row r="7" spans="1:17" x14ac:dyDescent="0.3">
      <c r="A7" s="29" t="s">
        <v>90</v>
      </c>
      <c r="B7" s="22"/>
      <c r="C7" s="22"/>
      <c r="D7" s="22"/>
      <c r="E7" s="30"/>
      <c r="F7" s="31"/>
      <c r="G7" s="32"/>
      <c r="H7" s="33"/>
      <c r="I7" s="22"/>
      <c r="J7" s="22"/>
      <c r="K7" s="24"/>
      <c r="L7" s="24"/>
      <c r="M7" s="24"/>
      <c r="N7" s="24"/>
      <c r="O7" s="24"/>
      <c r="P7" s="24"/>
      <c r="Q7" s="24"/>
    </row>
    <row r="8" spans="1:17" x14ac:dyDescent="0.3">
      <c r="A8" s="29" t="s">
        <v>89</v>
      </c>
      <c r="B8" s="22"/>
      <c r="C8" s="22"/>
      <c r="D8" s="22"/>
      <c r="E8" s="22"/>
      <c r="F8" s="22"/>
      <c r="G8" s="22"/>
      <c r="H8" s="22"/>
      <c r="I8" s="24"/>
      <c r="J8" s="24"/>
      <c r="K8" s="24"/>
      <c r="L8" s="24"/>
      <c r="M8" s="24"/>
      <c r="N8" s="24"/>
      <c r="O8" s="24"/>
      <c r="P8" s="24"/>
      <c r="Q8" s="24"/>
    </row>
    <row r="9" spans="1:17" x14ac:dyDescent="0.3">
      <c r="A9" s="29" t="s">
        <v>88</v>
      </c>
      <c r="B9" s="22"/>
      <c r="C9" s="22"/>
      <c r="D9" s="22"/>
      <c r="E9" s="22"/>
      <c r="F9" s="22"/>
      <c r="G9" s="22"/>
      <c r="H9" s="22"/>
      <c r="I9" s="22"/>
      <c r="J9" s="22"/>
      <c r="K9" s="24"/>
      <c r="L9" s="24"/>
      <c r="M9" s="24"/>
      <c r="N9" s="24"/>
      <c r="O9" s="24"/>
      <c r="P9" s="24"/>
      <c r="Q9" s="24"/>
    </row>
    <row r="10" spans="1:17" x14ac:dyDescent="0.3">
      <c r="A10" s="29" t="s">
        <v>112</v>
      </c>
      <c r="B10" s="22"/>
      <c r="C10" s="22"/>
      <c r="D10" s="22"/>
      <c r="E10" s="22"/>
      <c r="F10" s="22"/>
      <c r="G10" s="22"/>
      <c r="H10" s="22"/>
      <c r="I10" s="22"/>
      <c r="J10" s="22"/>
      <c r="K10" s="24"/>
      <c r="L10" s="24"/>
      <c r="M10" s="24"/>
      <c r="N10" s="24"/>
      <c r="O10" s="24"/>
      <c r="P10" s="24"/>
      <c r="Q10" s="24"/>
    </row>
    <row r="11" spans="1:17" x14ac:dyDescent="0.3">
      <c r="A11" s="69"/>
      <c r="B11" s="24"/>
      <c r="C11" s="24"/>
      <c r="D11" s="24"/>
      <c r="E11" s="24"/>
      <c r="F11" s="24"/>
      <c r="G11" s="24"/>
      <c r="H11" s="24"/>
      <c r="I11" s="22"/>
      <c r="J11" s="22"/>
      <c r="K11" s="24"/>
      <c r="L11" s="24"/>
      <c r="M11" s="24"/>
      <c r="N11" s="24"/>
      <c r="O11" s="24"/>
      <c r="P11" s="24"/>
      <c r="Q11" s="24"/>
    </row>
    <row r="12" spans="1:17" ht="16.2" thickBot="1" x14ac:dyDescent="0.35">
      <c r="A12" s="42" t="s">
        <v>0</v>
      </c>
      <c r="B12" s="22"/>
      <c r="C12" s="22"/>
      <c r="D12" s="22"/>
      <c r="E12" s="22"/>
      <c r="F12" s="22"/>
      <c r="G12" s="22"/>
      <c r="H12" s="22"/>
      <c r="I12" s="88"/>
      <c r="J12" s="22"/>
      <c r="K12" s="24"/>
      <c r="L12" s="24"/>
      <c r="M12" s="24"/>
      <c r="N12" s="24"/>
      <c r="O12" s="24"/>
      <c r="P12" s="24"/>
      <c r="Q12" s="24"/>
    </row>
    <row r="13" spans="1:17" ht="53.4" thickBot="1" x14ac:dyDescent="0.35">
      <c r="A13" s="111" t="s">
        <v>3</v>
      </c>
      <c r="B13" s="112"/>
      <c r="C13" s="112"/>
      <c r="D13" s="112"/>
      <c r="E13" s="113"/>
      <c r="F13" s="36" t="s">
        <v>38</v>
      </c>
      <c r="G13" s="89" t="s">
        <v>20</v>
      </c>
      <c r="H13" s="36" t="s">
        <v>36</v>
      </c>
      <c r="I13" s="90"/>
      <c r="J13" s="22"/>
      <c r="K13" s="24"/>
      <c r="L13" s="24"/>
      <c r="M13" s="24"/>
      <c r="N13" s="24"/>
      <c r="O13" s="24"/>
      <c r="P13" s="24"/>
      <c r="Q13" s="24"/>
    </row>
    <row r="14" spans="1:17" ht="27" thickBot="1" x14ac:dyDescent="0.35">
      <c r="A14" s="114" t="s">
        <v>94</v>
      </c>
      <c r="B14" s="115"/>
      <c r="C14" s="115"/>
      <c r="D14" s="115"/>
      <c r="E14" s="116"/>
      <c r="F14" s="37">
        <v>1000</v>
      </c>
      <c r="G14" s="91">
        <f>CEILING(($F$14/1.15)*30/750,10)</f>
        <v>40</v>
      </c>
      <c r="H14" s="72" t="s">
        <v>144</v>
      </c>
      <c r="I14" s="90"/>
      <c r="J14" s="22"/>
      <c r="K14" s="24"/>
      <c r="L14" s="24"/>
      <c r="M14" s="24"/>
      <c r="N14" s="24"/>
      <c r="O14" s="24"/>
      <c r="P14" s="24"/>
      <c r="Q14" s="24"/>
    </row>
    <row r="15" spans="1:17" ht="27" thickBot="1" x14ac:dyDescent="0.35">
      <c r="A15" s="114" t="s">
        <v>96</v>
      </c>
      <c r="B15" s="115"/>
      <c r="C15" s="115"/>
      <c r="D15" s="115"/>
      <c r="E15" s="116"/>
      <c r="F15" s="37">
        <v>1000</v>
      </c>
      <c r="G15" s="91">
        <f>CEILING(($F$15/1)*30/750,10)</f>
        <v>40</v>
      </c>
      <c r="H15" s="72" t="s">
        <v>143</v>
      </c>
      <c r="I15" s="24"/>
      <c r="J15" s="22"/>
      <c r="K15" s="24"/>
      <c r="L15" s="24"/>
      <c r="M15" s="24"/>
      <c r="N15" s="24"/>
      <c r="O15" s="24"/>
      <c r="P15" s="24"/>
      <c r="Q15" s="24"/>
    </row>
    <row r="16" spans="1:17" x14ac:dyDescent="0.3">
      <c r="A16" s="24"/>
      <c r="B16" s="24"/>
      <c r="C16" s="24"/>
      <c r="D16" s="24"/>
      <c r="E16" s="24"/>
      <c r="F16" s="24"/>
      <c r="G16" s="24"/>
      <c r="H16" s="24"/>
      <c r="I16" s="22"/>
      <c r="J16" s="22"/>
      <c r="K16" s="24"/>
      <c r="L16" s="24"/>
      <c r="M16" s="24"/>
      <c r="N16" s="24"/>
      <c r="O16" s="24"/>
      <c r="P16" s="24"/>
      <c r="Q16" s="24"/>
    </row>
    <row r="17" spans="1:17" ht="15.6" x14ac:dyDescent="0.3">
      <c r="A17" s="42" t="s">
        <v>2</v>
      </c>
      <c r="B17" s="43"/>
      <c r="C17" s="43"/>
      <c r="D17" s="43"/>
      <c r="E17" s="43"/>
      <c r="F17" s="43"/>
      <c r="G17" s="43"/>
      <c r="H17" s="22"/>
      <c r="I17" s="22"/>
      <c r="J17" s="22"/>
      <c r="K17" s="24"/>
      <c r="L17" s="24"/>
      <c r="M17" s="24"/>
      <c r="N17" s="24"/>
      <c r="O17" s="24"/>
      <c r="P17" s="24"/>
      <c r="Q17" s="24"/>
    </row>
    <row r="18" spans="1:17" x14ac:dyDescent="0.3">
      <c r="A18" s="92" t="s">
        <v>32</v>
      </c>
      <c r="B18" s="45"/>
      <c r="C18" s="43"/>
      <c r="D18" s="43"/>
      <c r="E18" s="43"/>
      <c r="F18" s="43"/>
      <c r="G18" s="43"/>
      <c r="H18" s="22"/>
      <c r="I18" s="22"/>
      <c r="J18" s="22"/>
      <c r="K18" s="24"/>
      <c r="L18" s="24"/>
      <c r="M18" s="24"/>
      <c r="N18" s="24"/>
      <c r="O18" s="24"/>
      <c r="P18" s="24"/>
      <c r="Q18" s="24"/>
    </row>
    <row r="19" spans="1:17" x14ac:dyDescent="0.3">
      <c r="A19" s="48" t="s">
        <v>63</v>
      </c>
      <c r="B19" s="45"/>
      <c r="C19" s="43"/>
      <c r="D19" s="43"/>
      <c r="E19" s="43"/>
      <c r="F19" s="43"/>
      <c r="G19" s="43"/>
      <c r="H19" s="22"/>
      <c r="I19" s="22"/>
      <c r="J19" s="22"/>
      <c r="K19" s="24"/>
      <c r="L19" s="24"/>
      <c r="M19" s="24"/>
      <c r="N19" s="24"/>
      <c r="O19" s="24"/>
      <c r="P19" s="24"/>
      <c r="Q19" s="24"/>
    </row>
    <row r="20" spans="1:17" x14ac:dyDescent="0.3">
      <c r="A20" s="48" t="s">
        <v>33</v>
      </c>
      <c r="B20" s="23"/>
      <c r="C20" s="22"/>
      <c r="D20" s="22"/>
      <c r="E20" s="22"/>
      <c r="F20" s="22"/>
      <c r="G20" s="22"/>
      <c r="H20" s="22"/>
      <c r="I20" s="22"/>
      <c r="J20" s="22"/>
      <c r="K20" s="24"/>
      <c r="L20" s="24"/>
      <c r="M20" s="24"/>
      <c r="N20" s="24"/>
      <c r="O20" s="24"/>
      <c r="P20" s="24"/>
      <c r="Q20" s="24"/>
    </row>
    <row r="21" spans="1:17" x14ac:dyDescent="0.3">
      <c r="A21" s="48" t="s">
        <v>141</v>
      </c>
      <c r="B21" s="23"/>
      <c r="C21" s="22"/>
      <c r="D21" s="22"/>
      <c r="E21" s="22"/>
      <c r="F21" s="22"/>
      <c r="G21" s="22"/>
      <c r="H21" s="22"/>
      <c r="I21" s="22"/>
      <c r="J21" s="22"/>
      <c r="K21" s="24"/>
      <c r="L21" s="24"/>
      <c r="M21" s="24"/>
      <c r="N21" s="24"/>
      <c r="O21" s="24"/>
      <c r="P21" s="24"/>
      <c r="Q21" s="24"/>
    </row>
    <row r="22" spans="1:17" x14ac:dyDescent="0.3">
      <c r="A22" s="92" t="s">
        <v>35</v>
      </c>
      <c r="B22" s="24"/>
      <c r="C22" s="24"/>
      <c r="D22" s="24"/>
      <c r="E22" s="24"/>
      <c r="F22" s="9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x14ac:dyDescent="0.3">
      <c r="A23" s="48" t="s">
        <v>64</v>
      </c>
      <c r="B23" s="24"/>
      <c r="C23" s="24"/>
      <c r="D23" s="24"/>
      <c r="E23" s="24"/>
      <c r="F23" s="9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x14ac:dyDescent="0.3">
      <c r="A24" s="48" t="s">
        <v>65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x14ac:dyDescent="0.3">
      <c r="A25" s="48" t="s">
        <v>31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x14ac:dyDescent="0.3">
      <c r="A26" s="48" t="s">
        <v>142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x14ac:dyDescent="0.3">
      <c r="A27" s="94" t="s">
        <v>66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x14ac:dyDescent="0.3">
      <c r="A28" s="48" t="s">
        <v>34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x14ac:dyDescent="0.3">
      <c r="A29" s="92" t="s">
        <v>71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x14ac:dyDescent="0.3">
      <c r="A30" s="48" t="s">
        <v>67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x14ac:dyDescent="0.3">
      <c r="A31" s="48" t="s">
        <v>68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x14ac:dyDescent="0.3">
      <c r="A32" s="48" t="s">
        <v>69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4" spans="4:9" x14ac:dyDescent="0.3">
      <c r="D34" s="2"/>
      <c r="I34" s="2"/>
    </row>
    <row r="35" spans="4:9" x14ac:dyDescent="0.3">
      <c r="D35" s="2"/>
    </row>
  </sheetData>
  <sheetProtection formatCells="0" formatColumns="0" formatRows="0" insertColumns="0" insertRows="0" insertHyperlinks="0" deleteColumns="0" deleteRows="0" sort="0" autoFilter="0" pivotTables="0"/>
  <mergeCells count="3">
    <mergeCell ref="A13:E13"/>
    <mergeCell ref="A15:E15"/>
    <mergeCell ref="A14:E1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4"/>
  <sheetViews>
    <sheetView showGridLines="0" workbookViewId="0">
      <selection activeCell="F15" sqref="F15"/>
    </sheetView>
  </sheetViews>
  <sheetFormatPr defaultRowHeight="14.4" x14ac:dyDescent="0.3"/>
  <cols>
    <col min="4" max="4" width="8.33203125" customWidth="1"/>
    <col min="5" max="5" width="0.5546875" hidden="1" customWidth="1"/>
    <col min="6" max="6" width="8.6640625" bestFit="1" customWidth="1"/>
    <col min="7" max="7" width="9.5546875" bestFit="1" customWidth="1"/>
    <col min="8" max="8" width="31.5546875" bestFit="1" customWidth="1"/>
  </cols>
  <sheetData>
    <row r="1" spans="1:16" ht="17.399999999999999" x14ac:dyDescent="0.3">
      <c r="A1" s="21" t="s">
        <v>134</v>
      </c>
      <c r="B1" s="22"/>
      <c r="C1" s="22"/>
      <c r="D1" s="22"/>
      <c r="E1" s="22"/>
      <c r="F1" s="22"/>
      <c r="G1" s="22"/>
      <c r="H1" s="22"/>
      <c r="I1" s="24"/>
      <c r="J1" s="24"/>
      <c r="K1" s="24"/>
      <c r="L1" s="24"/>
      <c r="M1" s="24"/>
      <c r="N1" s="24"/>
      <c r="O1" s="24"/>
      <c r="P1" s="24"/>
    </row>
    <row r="2" spans="1:16" x14ac:dyDescent="0.3">
      <c r="A2" s="68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3">
      <c r="A3" s="74" t="s">
        <v>114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3">
      <c r="A4" s="69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" customHeight="1" x14ac:dyDescent="0.3">
      <c r="A5" s="42" t="s">
        <v>1</v>
      </c>
      <c r="B5" s="22"/>
      <c r="C5" s="22"/>
      <c r="D5" s="75"/>
      <c r="E5" s="76"/>
      <c r="F5" s="77"/>
      <c r="G5" s="22"/>
      <c r="H5" s="22"/>
      <c r="I5" s="27"/>
      <c r="J5" s="28"/>
      <c r="K5" s="28"/>
      <c r="L5" s="28"/>
      <c r="M5" s="28"/>
      <c r="N5" s="28"/>
      <c r="O5" s="28"/>
      <c r="P5" s="28"/>
    </row>
    <row r="6" spans="1:16" ht="15" customHeight="1" x14ac:dyDescent="0.3">
      <c r="A6" s="29" t="s">
        <v>129</v>
      </c>
      <c r="B6" s="22"/>
      <c r="C6" s="22"/>
      <c r="D6" s="22"/>
      <c r="E6" s="30"/>
      <c r="F6" s="31"/>
      <c r="G6" s="32"/>
      <c r="H6" s="33"/>
      <c r="I6" s="27"/>
      <c r="J6" s="28"/>
      <c r="K6" s="28"/>
      <c r="L6" s="28"/>
      <c r="M6" s="28"/>
      <c r="N6" s="28"/>
      <c r="O6" s="28"/>
      <c r="P6" s="28"/>
    </row>
    <row r="7" spans="1:16" x14ac:dyDescent="0.3">
      <c r="A7" s="29" t="s">
        <v>90</v>
      </c>
      <c r="B7" s="22"/>
      <c r="C7" s="22"/>
      <c r="D7" s="22"/>
      <c r="E7" s="30"/>
      <c r="F7" s="31"/>
      <c r="G7" s="32"/>
      <c r="H7" s="33"/>
      <c r="I7" s="24"/>
      <c r="J7" s="24"/>
      <c r="K7" s="24"/>
      <c r="L7" s="24"/>
      <c r="M7" s="24"/>
      <c r="N7" s="24"/>
      <c r="O7" s="24"/>
      <c r="P7" s="24"/>
    </row>
    <row r="8" spans="1:16" x14ac:dyDescent="0.3">
      <c r="A8" s="29" t="s">
        <v>89</v>
      </c>
      <c r="B8" s="22"/>
      <c r="C8" s="22"/>
      <c r="D8" s="22"/>
      <c r="E8" s="22"/>
      <c r="F8" s="22"/>
      <c r="G8" s="22"/>
      <c r="H8" s="22"/>
      <c r="I8" s="24"/>
      <c r="J8" s="24"/>
      <c r="K8" s="24"/>
      <c r="L8" s="24"/>
      <c r="M8" s="24"/>
      <c r="N8" s="24"/>
      <c r="O8" s="24"/>
      <c r="P8" s="24"/>
    </row>
    <row r="9" spans="1:16" x14ac:dyDescent="0.3">
      <c r="A9" s="29" t="s">
        <v>123</v>
      </c>
      <c r="B9" s="22"/>
      <c r="C9" s="22"/>
      <c r="D9" s="22"/>
      <c r="E9" s="22"/>
      <c r="F9" s="22"/>
      <c r="G9" s="22"/>
      <c r="H9" s="22"/>
      <c r="I9" s="24"/>
      <c r="J9" s="24"/>
      <c r="K9" s="24"/>
      <c r="L9" s="24"/>
      <c r="M9" s="24"/>
      <c r="N9" s="24"/>
      <c r="O9" s="24"/>
      <c r="P9" s="24"/>
    </row>
    <row r="10" spans="1:16" x14ac:dyDescent="0.3">
      <c r="A10" s="69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95"/>
      <c r="N10" s="24"/>
      <c r="O10" s="24"/>
      <c r="P10" s="24"/>
    </row>
    <row r="11" spans="1:16" ht="16.2" thickBot="1" x14ac:dyDescent="0.35">
      <c r="A11" s="42" t="s">
        <v>0</v>
      </c>
      <c r="B11" s="22"/>
      <c r="C11" s="22"/>
      <c r="D11" s="22"/>
      <c r="E11" s="22"/>
      <c r="F11" s="22"/>
      <c r="G11" s="22"/>
      <c r="H11" s="22"/>
      <c r="I11" s="24"/>
      <c r="J11" s="24"/>
      <c r="K11" s="96"/>
      <c r="L11" s="24"/>
      <c r="M11" s="24"/>
      <c r="N11" s="24"/>
      <c r="O11" s="24"/>
      <c r="P11" s="24"/>
    </row>
    <row r="12" spans="1:16" ht="42.6" thickBot="1" x14ac:dyDescent="0.35">
      <c r="A12" s="111" t="s">
        <v>3</v>
      </c>
      <c r="B12" s="112"/>
      <c r="C12" s="112"/>
      <c r="D12" s="112"/>
      <c r="E12" s="113"/>
      <c r="F12" s="36" t="s">
        <v>38</v>
      </c>
      <c r="G12" s="89" t="s">
        <v>51</v>
      </c>
      <c r="H12" s="36" t="s">
        <v>36</v>
      </c>
      <c r="I12" s="24"/>
      <c r="J12" s="24"/>
      <c r="K12" s="95"/>
      <c r="L12" s="24"/>
      <c r="M12" s="24"/>
      <c r="N12" s="24"/>
      <c r="O12" s="24"/>
      <c r="P12" s="24"/>
    </row>
    <row r="13" spans="1:16" ht="15" thickBot="1" x14ac:dyDescent="0.35">
      <c r="A13" s="114" t="s">
        <v>94</v>
      </c>
      <c r="B13" s="115"/>
      <c r="C13" s="115"/>
      <c r="D13" s="115"/>
      <c r="E13" s="116"/>
      <c r="F13" s="37">
        <v>1000</v>
      </c>
      <c r="G13" s="91">
        <f>CEILING((($F$13/1.15)/10),10)</f>
        <v>90</v>
      </c>
      <c r="H13" s="72" t="s">
        <v>145</v>
      </c>
      <c r="I13" s="24"/>
      <c r="J13" s="24"/>
      <c r="K13" s="24"/>
      <c r="L13" s="24"/>
      <c r="M13" s="24"/>
      <c r="N13" s="24"/>
      <c r="O13" s="24"/>
      <c r="P13" s="93"/>
    </row>
    <row r="14" spans="1:16" ht="15" thickBot="1" x14ac:dyDescent="0.35">
      <c r="A14" s="114" t="s">
        <v>96</v>
      </c>
      <c r="B14" s="115"/>
      <c r="C14" s="115"/>
      <c r="D14" s="115"/>
      <c r="E14" s="116"/>
      <c r="F14" s="37">
        <v>1000</v>
      </c>
      <c r="G14" s="91">
        <f>CEILING((($F$14/1)/10),10)</f>
        <v>100</v>
      </c>
      <c r="H14" s="72" t="s">
        <v>146</v>
      </c>
      <c r="I14" s="24"/>
      <c r="J14" s="24"/>
      <c r="K14" s="24"/>
      <c r="L14" s="24"/>
      <c r="M14" s="24"/>
      <c r="N14" s="24"/>
      <c r="O14" s="24"/>
      <c r="P14" s="93"/>
    </row>
    <row r="15" spans="1:16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93"/>
    </row>
    <row r="16" spans="1:16" ht="15.6" x14ac:dyDescent="0.3">
      <c r="A16" s="42" t="s">
        <v>2</v>
      </c>
      <c r="B16" s="43"/>
      <c r="C16" s="43"/>
      <c r="D16" s="43"/>
      <c r="E16" s="43"/>
      <c r="F16" s="43"/>
      <c r="G16" s="43"/>
      <c r="H16" s="24"/>
      <c r="I16" s="24"/>
      <c r="J16" s="24"/>
      <c r="K16" s="24"/>
      <c r="L16" s="24"/>
      <c r="M16" s="24"/>
      <c r="N16" s="24"/>
      <c r="O16" s="24"/>
      <c r="P16" s="24"/>
    </row>
    <row r="17" spans="1:16" x14ac:dyDescent="0.3">
      <c r="A17" s="97" t="s">
        <v>39</v>
      </c>
      <c r="B17" s="43"/>
      <c r="C17" s="43"/>
      <c r="D17" s="43"/>
      <c r="E17" s="43"/>
      <c r="F17" s="43"/>
      <c r="G17" s="43"/>
      <c r="H17" s="24"/>
      <c r="I17" s="24"/>
      <c r="J17" s="24"/>
      <c r="K17" s="24"/>
      <c r="L17" s="24"/>
      <c r="M17" s="24"/>
      <c r="N17" s="24"/>
      <c r="O17" s="24"/>
      <c r="P17" s="24"/>
    </row>
    <row r="18" spans="1:16" x14ac:dyDescent="0.3">
      <c r="A18" s="98" t="s">
        <v>61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x14ac:dyDescent="0.3">
      <c r="A19" s="98" t="s">
        <v>72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x14ac:dyDescent="0.3">
      <c r="A20" s="98" t="s">
        <v>40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3">
      <c r="A21" s="98" t="s">
        <v>62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x14ac:dyDescent="0.3">
      <c r="A22" s="98" t="s">
        <v>73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x14ac:dyDescent="0.3">
      <c r="A23" s="98" t="s">
        <v>41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x14ac:dyDescent="0.3">
      <c r="A24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12:E12"/>
    <mergeCell ref="A13:E13"/>
    <mergeCell ref="A14:E1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70C0"/>
  </sheetPr>
  <dimension ref="A1:N23"/>
  <sheetViews>
    <sheetView showGridLines="0" workbookViewId="0">
      <selection activeCell="A14" sqref="A14"/>
    </sheetView>
  </sheetViews>
  <sheetFormatPr defaultRowHeight="14.4" x14ac:dyDescent="0.3"/>
  <cols>
    <col min="1" max="1" width="15.6640625" customWidth="1"/>
    <col min="2" max="2" width="9.5546875" bestFit="1" customWidth="1"/>
    <col min="3" max="3" width="31.5546875" bestFit="1" customWidth="1"/>
    <col min="4" max="4" width="8.6640625" bestFit="1" customWidth="1"/>
    <col min="5" max="5" width="9.5546875" bestFit="1" customWidth="1"/>
    <col min="6" max="6" width="31.5546875" bestFit="1" customWidth="1"/>
  </cols>
  <sheetData>
    <row r="1" spans="1:14" ht="17.399999999999999" x14ac:dyDescent="0.3">
      <c r="A1" s="21" t="s">
        <v>135</v>
      </c>
      <c r="B1" s="22"/>
      <c r="C1" s="22"/>
      <c r="D1" s="22"/>
      <c r="E1" s="22"/>
      <c r="F1" s="22"/>
      <c r="G1" s="24"/>
      <c r="H1" s="24"/>
      <c r="I1" s="24"/>
      <c r="J1" s="24"/>
      <c r="K1" s="24"/>
      <c r="L1" s="24"/>
      <c r="M1" s="24"/>
      <c r="N1" s="24"/>
    </row>
    <row r="2" spans="1:14" x14ac:dyDescent="0.3">
      <c r="A2" s="68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3">
      <c r="A3" s="74" t="s">
        <v>114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3">
      <c r="A4" s="69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" customHeight="1" x14ac:dyDescent="0.3">
      <c r="A5" s="42" t="s">
        <v>1</v>
      </c>
      <c r="B5" s="22"/>
      <c r="C5" s="22"/>
      <c r="D5" s="77"/>
      <c r="E5" s="22"/>
      <c r="F5" s="22"/>
      <c r="G5" s="27"/>
      <c r="H5" s="28"/>
      <c r="I5" s="28"/>
      <c r="J5" s="28"/>
      <c r="K5" s="28"/>
      <c r="L5" s="28"/>
      <c r="M5" s="28"/>
      <c r="N5" s="28"/>
    </row>
    <row r="6" spans="1:14" ht="15" customHeight="1" x14ac:dyDescent="0.3">
      <c r="A6" s="29" t="s">
        <v>138</v>
      </c>
      <c r="B6" s="22"/>
      <c r="C6" s="22"/>
      <c r="D6" s="31"/>
      <c r="E6" s="32"/>
      <c r="F6" s="33"/>
      <c r="G6" s="27"/>
      <c r="H6" s="28"/>
      <c r="I6" s="28"/>
      <c r="J6" s="28"/>
      <c r="K6" s="28"/>
      <c r="L6" s="28"/>
      <c r="M6" s="28"/>
      <c r="N6" s="28"/>
    </row>
    <row r="7" spans="1:14" x14ac:dyDescent="0.3">
      <c r="A7" s="29" t="s">
        <v>136</v>
      </c>
      <c r="B7" s="22"/>
      <c r="C7" s="22"/>
      <c r="D7" s="31"/>
      <c r="E7" s="32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3">
      <c r="A8" s="29" t="s">
        <v>137</v>
      </c>
      <c r="B8" s="22"/>
      <c r="C8" s="22"/>
      <c r="D8" s="22"/>
      <c r="E8" s="22"/>
      <c r="F8" s="22"/>
      <c r="G8" s="24"/>
      <c r="H8" s="24"/>
      <c r="I8" s="24"/>
      <c r="J8" s="24"/>
      <c r="K8" s="24"/>
      <c r="L8" s="24"/>
      <c r="M8" s="24"/>
      <c r="N8" s="24"/>
    </row>
    <row r="9" spans="1:14" x14ac:dyDescent="0.3">
      <c r="A9" s="29" t="s">
        <v>123</v>
      </c>
      <c r="B9" s="22"/>
      <c r="C9" s="22"/>
      <c r="D9" s="22"/>
      <c r="E9" s="22"/>
      <c r="F9" s="22"/>
      <c r="G9" s="24"/>
      <c r="H9" s="24"/>
      <c r="I9" s="24"/>
      <c r="J9" s="24"/>
      <c r="K9" s="24"/>
      <c r="L9" s="24"/>
      <c r="M9" s="24"/>
      <c r="N9" s="24"/>
    </row>
    <row r="10" spans="1:14" x14ac:dyDescent="0.3">
      <c r="A10" s="69"/>
      <c r="B10" s="24"/>
      <c r="C10" s="24"/>
      <c r="D10" s="24"/>
      <c r="E10" s="24"/>
      <c r="F10" s="24"/>
      <c r="G10" s="24"/>
      <c r="H10" s="24"/>
      <c r="I10" s="24"/>
      <c r="J10" s="24"/>
      <c r="K10" s="95"/>
      <c r="L10" s="24"/>
      <c r="M10" s="24"/>
      <c r="N10" s="24"/>
    </row>
    <row r="11" spans="1:14" ht="16.2" thickBot="1" x14ac:dyDescent="0.35">
      <c r="A11" s="42" t="s">
        <v>0</v>
      </c>
      <c r="B11" s="22"/>
      <c r="C11" s="22"/>
      <c r="D11" s="22"/>
      <c r="E11" s="22"/>
      <c r="F11" s="22"/>
      <c r="G11" s="24"/>
      <c r="H11" s="24"/>
      <c r="I11" s="96"/>
      <c r="J11" s="24"/>
      <c r="K11" s="24"/>
      <c r="L11" s="24"/>
      <c r="M11" s="24"/>
      <c r="N11" s="24"/>
    </row>
    <row r="12" spans="1:14" ht="40.200000000000003" thickBot="1" x14ac:dyDescent="0.35">
      <c r="A12" s="36" t="s">
        <v>139</v>
      </c>
      <c r="B12" s="89" t="s">
        <v>51</v>
      </c>
      <c r="C12" s="36" t="s">
        <v>36</v>
      </c>
      <c r="G12" s="24"/>
      <c r="H12" s="24"/>
      <c r="I12" s="95"/>
      <c r="J12" s="24"/>
      <c r="K12" s="24"/>
      <c r="L12" s="24"/>
      <c r="M12" s="24"/>
      <c r="N12" s="24"/>
    </row>
    <row r="13" spans="1:14" ht="15" thickBot="1" x14ac:dyDescent="0.35">
      <c r="A13" s="37">
        <v>100</v>
      </c>
      <c r="B13" s="91">
        <f>CEILING((($A$13*2)/10),10)</f>
        <v>20</v>
      </c>
      <c r="C13" s="72" t="s">
        <v>140</v>
      </c>
      <c r="G13" s="24"/>
      <c r="H13" s="24"/>
      <c r="I13" s="24"/>
      <c r="J13" s="24"/>
      <c r="K13" s="24"/>
      <c r="L13" s="24"/>
      <c r="M13" s="24"/>
      <c r="N13" s="93"/>
    </row>
    <row r="14" spans="1:14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93"/>
    </row>
    <row r="15" spans="1:14" ht="15.6" x14ac:dyDescent="0.3">
      <c r="A15" s="42" t="s">
        <v>2</v>
      </c>
      <c r="B15" s="43"/>
      <c r="C15" s="43"/>
      <c r="D15" s="43"/>
      <c r="E15" s="43"/>
      <c r="F15" s="24"/>
      <c r="G15" s="24"/>
      <c r="H15" s="24"/>
      <c r="I15" s="24"/>
      <c r="J15" s="24"/>
      <c r="K15" s="24"/>
      <c r="L15" s="24"/>
      <c r="M15" s="24"/>
      <c r="N15" s="24"/>
    </row>
    <row r="16" spans="1:14" x14ac:dyDescent="0.3">
      <c r="A16" s="97" t="s">
        <v>39</v>
      </c>
      <c r="B16" s="43"/>
      <c r="C16" s="43"/>
      <c r="D16" s="43"/>
      <c r="E16" s="43"/>
      <c r="F16" s="24"/>
      <c r="G16" s="24"/>
      <c r="H16" s="24"/>
      <c r="I16" s="24"/>
      <c r="J16" s="24"/>
      <c r="K16" s="24"/>
      <c r="L16" s="24"/>
      <c r="M16" s="24"/>
      <c r="N16" s="24"/>
    </row>
    <row r="17" spans="1:14" x14ac:dyDescent="0.3">
      <c r="A17" s="98" t="s">
        <v>61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x14ac:dyDescent="0.3">
      <c r="A18" s="98" t="s">
        <v>72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x14ac:dyDescent="0.3">
      <c r="A19" s="98" t="s">
        <v>40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x14ac:dyDescent="0.3">
      <c r="A20" s="98" t="s">
        <v>62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x14ac:dyDescent="0.3">
      <c r="A21" s="98" t="s">
        <v>73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x14ac:dyDescent="0.3">
      <c r="A22" s="98" t="s">
        <v>41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x14ac:dyDescent="0.3">
      <c r="A23" s="2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180" verticalDpi="18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70C0"/>
  </sheetPr>
  <dimension ref="A1:Q25"/>
  <sheetViews>
    <sheetView showGridLines="0" workbookViewId="0">
      <selection activeCell="F15" sqref="F15"/>
    </sheetView>
  </sheetViews>
  <sheetFormatPr defaultRowHeight="14.4" x14ac:dyDescent="0.3"/>
  <cols>
    <col min="4" max="4" width="7.88671875" customWidth="1"/>
    <col min="5" max="5" width="3.6640625" hidden="1" customWidth="1"/>
    <col min="6" max="6" width="8.6640625" bestFit="1" customWidth="1"/>
    <col min="7" max="7" width="6.44140625" bestFit="1" customWidth="1"/>
    <col min="8" max="8" width="9.6640625" bestFit="1" customWidth="1"/>
    <col min="9" max="9" width="25.6640625" bestFit="1" customWidth="1"/>
  </cols>
  <sheetData>
    <row r="1" spans="1:17" ht="17.399999999999999" x14ac:dyDescent="0.3">
      <c r="A1" s="21" t="s">
        <v>151</v>
      </c>
      <c r="B1" s="22"/>
      <c r="C1" s="22"/>
      <c r="D1" s="22"/>
      <c r="E1" s="22"/>
      <c r="F1" s="22"/>
      <c r="G1" s="22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3">
      <c r="A2" s="68" t="s">
        <v>79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3">
      <c r="A3" s="74" t="s">
        <v>115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5" customHeight="1" x14ac:dyDescent="0.3">
      <c r="A4" s="69"/>
      <c r="B4" s="24"/>
      <c r="C4" s="24"/>
      <c r="D4" s="24"/>
      <c r="E4" s="27"/>
      <c r="F4" s="28"/>
      <c r="G4" s="28"/>
      <c r="H4" s="28"/>
      <c r="I4" s="28"/>
      <c r="J4" s="28"/>
      <c r="K4" s="28"/>
      <c r="L4" s="28"/>
      <c r="M4" s="24"/>
      <c r="N4" s="24"/>
      <c r="O4" s="24"/>
      <c r="P4" s="24"/>
      <c r="Q4" s="24"/>
    </row>
    <row r="5" spans="1:17" ht="15" customHeight="1" x14ac:dyDescent="0.3">
      <c r="A5" s="42" t="s">
        <v>1</v>
      </c>
      <c r="B5" s="22"/>
      <c r="C5" s="22"/>
      <c r="D5" s="75"/>
      <c r="E5" s="27"/>
      <c r="F5" s="28"/>
      <c r="G5" s="28"/>
      <c r="H5" s="28"/>
      <c r="I5" s="28"/>
      <c r="J5" s="28"/>
      <c r="K5" s="28"/>
      <c r="L5" s="28"/>
      <c r="M5" s="24"/>
      <c r="N5" s="24"/>
      <c r="O5" s="24"/>
      <c r="P5" s="24"/>
      <c r="Q5" s="24"/>
    </row>
    <row r="6" spans="1:17" x14ac:dyDescent="0.3">
      <c r="A6" s="29" t="s">
        <v>130</v>
      </c>
      <c r="B6" s="22"/>
      <c r="C6" s="22"/>
      <c r="D6" s="22"/>
      <c r="E6" s="30"/>
      <c r="F6" s="31"/>
      <c r="G6" s="32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x14ac:dyDescent="0.3">
      <c r="A7" s="29" t="s">
        <v>90</v>
      </c>
      <c r="B7" s="22"/>
      <c r="C7" s="22"/>
      <c r="D7" s="22"/>
      <c r="E7" s="30"/>
      <c r="F7" s="31"/>
      <c r="G7" s="32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x14ac:dyDescent="0.3">
      <c r="A8" s="29" t="s">
        <v>89</v>
      </c>
      <c r="B8" s="22"/>
      <c r="C8" s="22"/>
      <c r="D8" s="22"/>
      <c r="E8" s="22"/>
      <c r="F8" s="22"/>
      <c r="G8" s="22"/>
      <c r="H8" s="22"/>
      <c r="I8" s="24"/>
      <c r="J8" s="24"/>
      <c r="K8" s="24"/>
      <c r="L8" s="24"/>
      <c r="M8" s="24"/>
      <c r="N8" s="24"/>
      <c r="O8" s="24"/>
      <c r="P8" s="24"/>
      <c r="Q8" s="24"/>
    </row>
    <row r="9" spans="1:17" x14ac:dyDescent="0.3">
      <c r="A9" s="29" t="s">
        <v>92</v>
      </c>
      <c r="B9" s="22"/>
      <c r="C9" s="22"/>
      <c r="D9" s="22"/>
      <c r="E9" s="22"/>
      <c r="F9" s="22"/>
      <c r="G9" s="22"/>
      <c r="H9" s="24"/>
      <c r="I9" s="24"/>
      <c r="J9" s="24"/>
      <c r="K9" s="24"/>
      <c r="L9" s="24"/>
      <c r="M9" s="93"/>
      <c r="N9" s="24"/>
      <c r="O9" s="24"/>
      <c r="P9" s="24"/>
      <c r="Q9" s="24"/>
    </row>
    <row r="10" spans="1:17" x14ac:dyDescent="0.3">
      <c r="A10" s="69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93"/>
      <c r="N10" s="24"/>
      <c r="O10" s="24"/>
      <c r="P10" s="24"/>
      <c r="Q10" s="24"/>
    </row>
    <row r="11" spans="1:17" ht="16.2" thickBot="1" x14ac:dyDescent="0.35">
      <c r="A11" s="42" t="s">
        <v>0</v>
      </c>
      <c r="B11" s="22"/>
      <c r="C11" s="22"/>
      <c r="D11" s="22"/>
      <c r="E11" s="22"/>
      <c r="F11" s="22"/>
      <c r="G11" s="22"/>
      <c r="H11" s="24"/>
      <c r="I11" s="24"/>
      <c r="J11" s="24"/>
      <c r="K11" s="24"/>
      <c r="L11" s="24"/>
      <c r="M11" s="93"/>
      <c r="N11" s="24"/>
      <c r="O11" s="24"/>
      <c r="P11" s="24"/>
      <c r="Q11" s="24"/>
    </row>
    <row r="12" spans="1:17" ht="53.4" thickBot="1" x14ac:dyDescent="0.35">
      <c r="A12" s="111" t="s">
        <v>3</v>
      </c>
      <c r="B12" s="112"/>
      <c r="C12" s="112"/>
      <c r="D12" s="112"/>
      <c r="E12" s="113"/>
      <c r="F12" s="36" t="s">
        <v>38</v>
      </c>
      <c r="G12" s="62" t="s">
        <v>9</v>
      </c>
      <c r="H12" s="36" t="s">
        <v>76</v>
      </c>
      <c r="I12" s="36" t="s">
        <v>36</v>
      </c>
      <c r="J12" s="24"/>
      <c r="K12" s="24"/>
      <c r="L12" s="24"/>
      <c r="M12" s="24"/>
      <c r="N12" s="24"/>
      <c r="O12" s="24"/>
      <c r="P12" s="24"/>
      <c r="Q12" s="24"/>
    </row>
    <row r="13" spans="1:17" ht="27" thickBot="1" x14ac:dyDescent="0.35">
      <c r="A13" s="114" t="s">
        <v>94</v>
      </c>
      <c r="B13" s="115"/>
      <c r="C13" s="115"/>
      <c r="D13" s="115"/>
      <c r="E13" s="116"/>
      <c r="F13" s="37">
        <v>1000</v>
      </c>
      <c r="G13" s="99">
        <f>CEILING((($F$13/1.15)/5),10)</f>
        <v>180</v>
      </c>
      <c r="H13" s="100">
        <f>$G$13*5</f>
        <v>900</v>
      </c>
      <c r="I13" s="72" t="s">
        <v>147</v>
      </c>
      <c r="J13" s="24"/>
      <c r="K13" s="24"/>
      <c r="L13" s="24"/>
      <c r="M13" s="93"/>
      <c r="N13" s="24"/>
      <c r="O13" s="24"/>
      <c r="P13" s="24"/>
      <c r="Q13" s="24"/>
    </row>
    <row r="14" spans="1:17" ht="15" thickBot="1" x14ac:dyDescent="0.35">
      <c r="A14" s="114" t="s">
        <v>96</v>
      </c>
      <c r="B14" s="115"/>
      <c r="C14" s="115"/>
      <c r="D14" s="115"/>
      <c r="E14" s="116"/>
      <c r="F14" s="37">
        <v>1000</v>
      </c>
      <c r="G14" s="99">
        <f>CEILING((($F$14/1)/5),10)</f>
        <v>200</v>
      </c>
      <c r="H14" s="100">
        <f>$G$14*5</f>
        <v>1000</v>
      </c>
      <c r="I14" s="72" t="s">
        <v>148</v>
      </c>
      <c r="J14" s="24"/>
      <c r="K14" s="24"/>
      <c r="L14" s="24"/>
      <c r="M14" s="24"/>
      <c r="N14" s="24"/>
      <c r="O14" s="24"/>
      <c r="P14" s="24"/>
      <c r="Q14" s="24"/>
    </row>
    <row r="15" spans="1:17" x14ac:dyDescent="0.3">
      <c r="A15" s="6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5.6" x14ac:dyDescent="0.3">
      <c r="A16" s="42" t="s">
        <v>2</v>
      </c>
      <c r="B16" s="43"/>
      <c r="C16" s="43"/>
      <c r="D16" s="43"/>
      <c r="E16" s="43"/>
      <c r="F16" s="43"/>
      <c r="G16" s="43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x14ac:dyDescent="0.3">
      <c r="A17" s="49" t="s">
        <v>149</v>
      </c>
      <c r="B17" s="43"/>
      <c r="C17" s="43"/>
      <c r="D17" s="43"/>
      <c r="E17" s="43"/>
      <c r="F17" s="43"/>
      <c r="G17" s="43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x14ac:dyDescent="0.3">
      <c r="A18" s="49" t="s">
        <v>150</v>
      </c>
      <c r="B18" s="43"/>
      <c r="C18" s="43"/>
      <c r="D18" s="43"/>
      <c r="E18" s="43"/>
      <c r="F18" s="43"/>
      <c r="G18" s="43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x14ac:dyDescent="0.3">
      <c r="A19" s="47" t="s">
        <v>10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x14ac:dyDescent="0.3">
      <c r="A20" s="47" t="s">
        <v>60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x14ac:dyDescent="0.3">
      <c r="A21" s="47" t="s">
        <v>59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x14ac:dyDescent="0.3">
      <c r="A22" s="47" t="s">
        <v>74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x14ac:dyDescent="0.3">
      <c r="A23" s="19"/>
    </row>
    <row r="25" spans="1:17" x14ac:dyDescent="0.3">
      <c r="C25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12:E12"/>
    <mergeCell ref="A14:E14"/>
    <mergeCell ref="A13:E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СС (УР)</vt:lpstr>
      <vt:lpstr>СС (ТР)</vt:lpstr>
      <vt:lpstr>СК (УР)</vt:lpstr>
      <vt:lpstr>ШК (УР)</vt:lpstr>
      <vt:lpstr>ШФ</vt:lpstr>
      <vt:lpstr>МП</vt:lpstr>
      <vt:lpstr>СГ (СП)</vt:lpstr>
      <vt:lpstr>СГ (ФЭ)</vt:lpstr>
      <vt:lpstr>УЛ (ЗС)</vt:lpstr>
      <vt:lpstr>УЛ (Ф)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2020-09-17T09:57:06Z</dcterms:modified>
</cp:coreProperties>
</file>